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Supplement Figure\"/>
    </mc:Choice>
  </mc:AlternateContent>
  <xr:revisionPtr revIDLastSave="0" documentId="13_ncr:1_{0EBE210A-8CFD-433D-B90C-B6FFC1607999}" xr6:coauthVersionLast="36" xr6:coauthVersionMax="36" xr10:uidLastSave="{00000000-0000-0000-0000-000000000000}"/>
  <bookViews>
    <workbookView xWindow="0" yWindow="0" windowWidth="19812" windowHeight="7860" tabRatio="724" xr2:uid="{00000000-000D-0000-FFFF-FFFF00000000}"/>
  </bookViews>
  <sheets>
    <sheet name="iGDOWN1-Venus" sheetId="2" r:id="rId1"/>
    <sheet name="iGDOWN1(10M)-Venus" sheetId="1" r:id="rId2"/>
    <sheet name="iNLS-GDOWN1-Venus" sheetId="4" r:id="rId3"/>
    <sheet name="iNLS-GDOWN1(10M)-Venus" sheetId="3" r:id="rId4"/>
  </sheets>
  <calcPr calcId="179021"/>
</workbook>
</file>

<file path=xl/calcChain.xml><?xml version="1.0" encoding="utf-8"?>
<calcChain xmlns="http://schemas.openxmlformats.org/spreadsheetml/2006/main">
  <c r="Z58" i="3" l="1"/>
  <c r="Y58" i="3"/>
  <c r="Q58" i="3"/>
  <c r="P58" i="3"/>
  <c r="H58" i="3"/>
  <c r="G58" i="3"/>
  <c r="Z10" i="3"/>
  <c r="Y10" i="3"/>
  <c r="Q10" i="3"/>
  <c r="P10" i="3"/>
  <c r="H10" i="3"/>
  <c r="G10" i="3"/>
  <c r="Z52" i="4"/>
  <c r="Y52" i="4"/>
  <c r="Q52" i="4"/>
  <c r="P52" i="4"/>
  <c r="H52" i="4"/>
  <c r="G52" i="4"/>
  <c r="Z10" i="4"/>
  <c r="Y10" i="4"/>
  <c r="Q10" i="4"/>
  <c r="P10" i="4"/>
  <c r="H10" i="4"/>
  <c r="G10" i="4"/>
  <c r="Z50" i="1"/>
  <c r="Y50" i="1"/>
  <c r="Q50" i="1"/>
  <c r="P50" i="1"/>
  <c r="H50" i="1"/>
  <c r="G50" i="1"/>
  <c r="Z10" i="1"/>
  <c r="Y10" i="1"/>
  <c r="Q10" i="1"/>
  <c r="P10" i="1"/>
  <c r="H10" i="1"/>
  <c r="G10" i="1"/>
  <c r="Z65" i="2"/>
  <c r="Y65" i="2"/>
  <c r="Q65" i="2"/>
  <c r="P65" i="2"/>
  <c r="H65" i="2"/>
  <c r="G65" i="2"/>
  <c r="Z10" i="2"/>
  <c r="Y10" i="2"/>
  <c r="Q10" i="2"/>
  <c r="P10" i="2"/>
  <c r="H10" i="2"/>
  <c r="G10" i="2"/>
</calcChain>
</file>

<file path=xl/sharedStrings.xml><?xml version="1.0" encoding="utf-8"?>
<sst xmlns="http://schemas.openxmlformats.org/spreadsheetml/2006/main" count="244" uniqueCount="20">
  <si>
    <t>Size</t>
  </si>
  <si>
    <t>Mean[Red]</t>
  </si>
  <si>
    <r>
      <t>Criteria for defining Venus</t>
    </r>
    <r>
      <rPr>
        <b/>
        <vertAlign val="superscript"/>
        <sz val="11"/>
        <color theme="1"/>
        <rFont val="Arial"/>
        <family val="2"/>
      </rPr>
      <t xml:space="preserve">+ </t>
    </r>
    <r>
      <rPr>
        <b/>
        <sz val="11"/>
        <color theme="1"/>
        <rFont val="Arial"/>
        <family val="2"/>
      </rPr>
      <t>cells: Area(Venus)&gt;1000 (arbitrary units) and Integral intensity of Venus&gt;10000 (arbitrary units)</t>
    </r>
    <phoneticPr fontId="7" type="noConversion"/>
  </si>
  <si>
    <r>
      <t>Criteria for defining Venus</t>
    </r>
    <r>
      <rPr>
        <b/>
        <vertAlign val="superscript"/>
        <sz val="11"/>
        <color theme="1"/>
        <rFont val="Arial"/>
        <family val="2"/>
      </rPr>
      <t>-</t>
    </r>
    <r>
      <rPr>
        <b/>
        <sz val="11"/>
        <color theme="1"/>
        <rFont val="Arial"/>
        <family val="2"/>
      </rPr>
      <t xml:space="preserve"> cells: Area(Venus)&lt;1000 (arbitrary units) or Integral intensity of Venus&lt;10000 (arbitrary units)</t>
    </r>
    <phoneticPr fontId="7" type="noConversion"/>
  </si>
  <si>
    <t>iGDOWN1-Venus-Flag</t>
    <phoneticPr fontId="7" type="noConversion"/>
  </si>
  <si>
    <r>
      <t xml:space="preserve">Signals of RPB1 </t>
    </r>
    <r>
      <rPr>
        <b/>
        <sz val="12"/>
        <color theme="1"/>
        <rFont val="Arial"/>
        <family val="2"/>
      </rPr>
      <t>(un-phos, indicated by the 8WG16 antibody)</t>
    </r>
    <phoneticPr fontId="7" type="noConversion"/>
  </si>
  <si>
    <r>
      <t>Signals of RPB1</t>
    </r>
    <r>
      <rPr>
        <b/>
        <sz val="12"/>
        <color theme="1"/>
        <rFont val="Arial"/>
        <family val="2"/>
      </rPr>
      <t xml:space="preserve"> (S2P, indicated by the S2P antibody)</t>
    </r>
    <phoneticPr fontId="7" type="noConversion"/>
  </si>
  <si>
    <r>
      <t xml:space="preserve">Signals of RPB1 </t>
    </r>
    <r>
      <rPr>
        <b/>
        <sz val="12"/>
        <color theme="1"/>
        <rFont val="Arial"/>
        <family val="2"/>
      </rPr>
      <t>(S5P, indicated by the CTD4H8 antibody)</t>
    </r>
    <phoneticPr fontId="7" type="noConversion"/>
  </si>
  <si>
    <t># of Field</t>
    <phoneticPr fontId="7" type="noConversion"/>
  </si>
  <si>
    <t>Red signals: Intensity of RPB1 (detected by the indicated antibodies)</t>
    <phoneticPr fontId="7" type="noConversion"/>
  </si>
  <si>
    <t>Area(Venus)</t>
    <phoneticPr fontId="7" type="noConversion"/>
  </si>
  <si>
    <t>Integral intensity of Venus</t>
    <phoneticPr fontId="7" type="noConversion"/>
  </si>
  <si>
    <t>SE(Red)</t>
    <phoneticPr fontId="7" type="noConversion"/>
  </si>
  <si>
    <t>Averaged Mean (Red)</t>
    <phoneticPr fontId="7" type="noConversion"/>
  </si>
  <si>
    <r>
      <t>Venus</t>
    </r>
    <r>
      <rPr>
        <b/>
        <vertAlign val="superscript"/>
        <sz val="12"/>
        <color theme="1"/>
        <rFont val="Arial"/>
        <family val="2"/>
      </rPr>
      <t>-</t>
    </r>
    <r>
      <rPr>
        <b/>
        <sz val="12"/>
        <color theme="1"/>
        <rFont val="Arial"/>
        <family val="2"/>
      </rPr>
      <t xml:space="preserve"> population</t>
    </r>
    <phoneticPr fontId="7" type="noConversion"/>
  </si>
  <si>
    <r>
      <t>Venus</t>
    </r>
    <r>
      <rPr>
        <b/>
        <vertAlign val="superscript"/>
        <sz val="12"/>
        <color theme="1"/>
        <rFont val="Arial"/>
        <family val="2"/>
      </rPr>
      <t>+</t>
    </r>
    <r>
      <rPr>
        <b/>
        <sz val="12"/>
        <color theme="1"/>
        <rFont val="Arial"/>
        <family val="2"/>
      </rPr>
      <t xml:space="preserve"> population</t>
    </r>
    <phoneticPr fontId="7" type="noConversion"/>
  </si>
  <si>
    <r>
      <t xml:space="preserve">Serial </t>
    </r>
    <r>
      <rPr>
        <i/>
        <sz val="10"/>
        <color rgb="FF27413E"/>
        <rFont val="Arial"/>
        <family val="2"/>
      </rPr>
      <t>No</t>
    </r>
    <r>
      <rPr>
        <sz val="10"/>
        <color rgb="FF27413E"/>
        <rFont val="Arial"/>
        <family val="2"/>
      </rPr>
      <t>. of cells</t>
    </r>
    <phoneticPr fontId="7" type="noConversion"/>
  </si>
  <si>
    <r>
      <t>iGDOWN1(</t>
    </r>
    <r>
      <rPr>
        <b/>
        <i/>
        <sz val="20"/>
        <color theme="1"/>
        <rFont val="Arial"/>
        <family val="2"/>
      </rPr>
      <t>10M</t>
    </r>
    <r>
      <rPr>
        <b/>
        <sz val="20"/>
        <color theme="1"/>
        <rFont val="Arial"/>
        <family val="2"/>
      </rPr>
      <t>)-Venus-Flag</t>
    </r>
    <phoneticPr fontId="7" type="noConversion"/>
  </si>
  <si>
    <r>
      <t>iNLS-GDOWN1(</t>
    </r>
    <r>
      <rPr>
        <b/>
        <i/>
        <sz val="20"/>
        <color theme="1"/>
        <rFont val="Arial"/>
        <family val="2"/>
      </rPr>
      <t>10M</t>
    </r>
    <r>
      <rPr>
        <b/>
        <sz val="20"/>
        <color theme="1"/>
        <rFont val="Arial"/>
        <family val="2"/>
      </rPr>
      <t>)-Venus-Flag</t>
    </r>
    <phoneticPr fontId="7" type="noConversion"/>
  </si>
  <si>
    <t>iNLS-GDOWN1-Venus-Flag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</si>
</sst>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9"/>
      <name val="宋体"/>
      <family val="3"/>
      <charset val="134"/>
      <scheme val="minor"/>
    </font>
    <font>
      <b/>
      <vertAlign val="superscript"/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i/>
      <sz val="10"/>
      <color rgb="FF27413E"/>
      <name val="Arial"/>
      <family val="2"/>
    </font>
    <font>
      <b/>
      <i/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1" fontId="6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1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1"/>
  <sheetViews>
    <sheetView tabSelected="1" zoomScale="49" zoomScaleNormal="49" workbookViewId="0">
      <selection activeCell="A64" sqref="A64:XFD64"/>
    </sheetView>
  </sheetViews>
  <sheetFormatPr defaultColWidth="9" defaultRowHeight="13.8" x14ac:dyDescent="0.25"/>
  <cols>
    <col min="1" max="1" width="9" style="1"/>
    <col min="2" max="3" width="12.77734375" style="28" customWidth="1"/>
    <col min="4" max="4" width="12.77734375" style="29" customWidth="1"/>
    <col min="5" max="8" width="12.77734375" style="28" customWidth="1"/>
    <col min="9" max="9" width="9" style="1"/>
    <col min="10" max="12" width="12.77734375" style="1" customWidth="1"/>
    <col min="13" max="13" width="12.77734375" style="10" customWidth="1"/>
    <col min="14" max="17" width="12.77734375" style="1" customWidth="1"/>
    <col min="18" max="18" width="9" style="1"/>
    <col min="19" max="21" width="12.77734375" style="1" customWidth="1"/>
    <col min="22" max="22" width="12.77734375" style="10" customWidth="1"/>
    <col min="23" max="26" width="12.77734375" style="1" customWidth="1"/>
    <col min="27" max="16384" width="9" style="1"/>
  </cols>
  <sheetData>
    <row r="1" spans="1:26" ht="16.2" x14ac:dyDescent="0.25">
      <c r="A1" s="4" t="s">
        <v>2</v>
      </c>
      <c r="J1" s="4"/>
      <c r="S1" s="4"/>
    </row>
    <row r="2" spans="1:26" ht="16.2" x14ac:dyDescent="0.25">
      <c r="A2" s="4" t="s">
        <v>3</v>
      </c>
      <c r="J2" s="4"/>
      <c r="S2" s="4"/>
    </row>
    <row r="3" spans="1:26" x14ac:dyDescent="0.25">
      <c r="A3" s="4" t="s">
        <v>9</v>
      </c>
      <c r="J3" s="4"/>
      <c r="S3" s="4"/>
    </row>
    <row r="4" spans="1:26" x14ac:dyDescent="0.25">
      <c r="A4" s="4"/>
      <c r="J4" s="4"/>
      <c r="S4" s="4"/>
    </row>
    <row r="5" spans="1:26" ht="24.6" x14ac:dyDescent="0.25">
      <c r="A5" s="14" t="s">
        <v>4</v>
      </c>
      <c r="B5" s="14"/>
      <c r="C5" s="14"/>
      <c r="D5" s="15"/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5"/>
      <c r="W5" s="14"/>
      <c r="X5" s="14"/>
    </row>
    <row r="7" spans="1:26" ht="21" x14ac:dyDescent="0.25">
      <c r="A7" s="3" t="s">
        <v>5</v>
      </c>
      <c r="J7" s="3" t="s">
        <v>6</v>
      </c>
      <c r="S7" s="3" t="s">
        <v>7</v>
      </c>
    </row>
    <row r="8" spans="1:26" ht="18" x14ac:dyDescent="0.25">
      <c r="A8" s="26" t="s">
        <v>14</v>
      </c>
      <c r="B8" s="29"/>
      <c r="C8" s="29"/>
      <c r="E8" s="29"/>
      <c r="F8" s="29"/>
      <c r="J8" s="26" t="s">
        <v>14</v>
      </c>
      <c r="K8" s="27"/>
      <c r="L8" s="27"/>
      <c r="M8" s="27"/>
      <c r="N8" s="27"/>
      <c r="O8" s="27"/>
      <c r="S8" s="26" t="s">
        <v>14</v>
      </c>
      <c r="T8" s="27"/>
      <c r="U8" s="27"/>
      <c r="V8" s="27"/>
      <c r="W8" s="27"/>
      <c r="X8" s="27"/>
    </row>
    <row r="9" spans="1:26" ht="39.6" x14ac:dyDescent="0.25">
      <c r="A9" s="11" t="s">
        <v>8</v>
      </c>
      <c r="B9" s="11" t="s">
        <v>16</v>
      </c>
      <c r="C9" s="11" t="s">
        <v>0</v>
      </c>
      <c r="D9" s="11" t="s">
        <v>1</v>
      </c>
      <c r="E9" s="11" t="s">
        <v>10</v>
      </c>
      <c r="F9" s="11" t="s">
        <v>11</v>
      </c>
      <c r="G9" s="5" t="s">
        <v>13</v>
      </c>
      <c r="H9" s="6" t="s">
        <v>12</v>
      </c>
      <c r="J9" s="11" t="s">
        <v>8</v>
      </c>
      <c r="K9" s="11" t="s">
        <v>16</v>
      </c>
      <c r="L9" s="11" t="s">
        <v>0</v>
      </c>
      <c r="M9" s="11" t="s">
        <v>1</v>
      </c>
      <c r="N9" s="11" t="s">
        <v>10</v>
      </c>
      <c r="O9" s="11" t="s">
        <v>11</v>
      </c>
      <c r="P9" s="5" t="s">
        <v>13</v>
      </c>
      <c r="Q9" s="6" t="s">
        <v>12</v>
      </c>
      <c r="S9" s="11" t="s">
        <v>8</v>
      </c>
      <c r="T9" s="11" t="s">
        <v>16</v>
      </c>
      <c r="U9" s="11" t="s">
        <v>0</v>
      </c>
      <c r="V9" s="11" t="s">
        <v>1</v>
      </c>
      <c r="W9" s="11" t="s">
        <v>10</v>
      </c>
      <c r="X9" s="11" t="s">
        <v>11</v>
      </c>
      <c r="Y9" s="5" t="s">
        <v>13</v>
      </c>
      <c r="Z9" s="6" t="s">
        <v>12</v>
      </c>
    </row>
    <row r="10" spans="1:26" x14ac:dyDescent="0.25">
      <c r="A10" s="16">
        <v>1</v>
      </c>
      <c r="B10" s="30">
        <v>1</v>
      </c>
      <c r="C10" s="30">
        <v>139.69999999999999</v>
      </c>
      <c r="D10" s="30">
        <v>23213</v>
      </c>
      <c r="E10" s="30">
        <v>0</v>
      </c>
      <c r="F10" s="30">
        <v>0</v>
      </c>
      <c r="G10" s="19">
        <f>AVERAGE(D10:D34)</f>
        <v>15068.44</v>
      </c>
      <c r="H10" s="20">
        <f>STDEV(D10:D34)/SQRT(25)</f>
        <v>738.81239179284637</v>
      </c>
      <c r="J10" s="16">
        <v>2</v>
      </c>
      <c r="K10" s="7">
        <v>1</v>
      </c>
      <c r="L10" s="7">
        <v>102.2</v>
      </c>
      <c r="M10" s="12">
        <v>6878</v>
      </c>
      <c r="N10" s="7">
        <v>0</v>
      </c>
      <c r="O10" s="7">
        <v>0</v>
      </c>
      <c r="P10" s="19">
        <f>AVERAGE(M10:M42)</f>
        <v>9340.6666666666661</v>
      </c>
      <c r="Q10" s="20">
        <f>STDEV(M10:M42)/SQRT(33)</f>
        <v>271.53908860680502</v>
      </c>
      <c r="S10" s="16">
        <v>1</v>
      </c>
      <c r="T10" s="7">
        <v>1</v>
      </c>
      <c r="U10" s="7">
        <v>117.4</v>
      </c>
      <c r="V10" s="12">
        <v>6992</v>
      </c>
      <c r="W10" s="7">
        <v>0</v>
      </c>
      <c r="X10" s="7">
        <v>0</v>
      </c>
      <c r="Y10" s="19">
        <f>AVERAGE(V10:V60)</f>
        <v>7401.2352941176468</v>
      </c>
      <c r="Z10" s="20">
        <f>STDEV(V10:V60)/SQRT(51)</f>
        <v>247.99614416394581</v>
      </c>
    </row>
    <row r="11" spans="1:26" x14ac:dyDescent="0.25">
      <c r="A11" s="17"/>
      <c r="B11" s="30">
        <v>3</v>
      </c>
      <c r="C11" s="30">
        <v>103.1</v>
      </c>
      <c r="D11" s="30">
        <v>23744</v>
      </c>
      <c r="E11" s="30">
        <v>0</v>
      </c>
      <c r="F11" s="30">
        <v>0</v>
      </c>
      <c r="G11" s="19"/>
      <c r="H11" s="20"/>
      <c r="J11" s="17"/>
      <c r="K11" s="7">
        <v>3</v>
      </c>
      <c r="L11" s="7">
        <v>140.9</v>
      </c>
      <c r="M11" s="12">
        <v>9849</v>
      </c>
      <c r="N11" s="7">
        <v>0</v>
      </c>
      <c r="O11" s="7">
        <v>0</v>
      </c>
      <c r="P11" s="19"/>
      <c r="Q11" s="20"/>
      <c r="S11" s="17"/>
      <c r="T11" s="7">
        <v>3</v>
      </c>
      <c r="U11" s="7">
        <v>106.8</v>
      </c>
      <c r="V11" s="12">
        <v>687</v>
      </c>
      <c r="W11" s="7">
        <v>0</v>
      </c>
      <c r="X11" s="7">
        <v>0</v>
      </c>
      <c r="Y11" s="19"/>
      <c r="Z11" s="20"/>
    </row>
    <row r="12" spans="1:26" x14ac:dyDescent="0.25">
      <c r="A12" s="17"/>
      <c r="B12" s="30">
        <v>5</v>
      </c>
      <c r="C12" s="30">
        <v>153.19999999999999</v>
      </c>
      <c r="D12" s="30">
        <v>18195</v>
      </c>
      <c r="E12" s="30">
        <v>0</v>
      </c>
      <c r="F12" s="30">
        <v>0</v>
      </c>
      <c r="G12" s="19"/>
      <c r="H12" s="20"/>
      <c r="J12" s="17"/>
      <c r="K12" s="7">
        <v>11</v>
      </c>
      <c r="L12" s="7">
        <v>106.7</v>
      </c>
      <c r="M12" s="12">
        <v>9486</v>
      </c>
      <c r="N12" s="7">
        <v>0</v>
      </c>
      <c r="O12" s="7">
        <v>0</v>
      </c>
      <c r="P12" s="19"/>
      <c r="Q12" s="20"/>
      <c r="S12" s="17"/>
      <c r="T12" s="7">
        <v>4</v>
      </c>
      <c r="U12" s="7">
        <v>116.6</v>
      </c>
      <c r="V12" s="12">
        <v>8844</v>
      </c>
      <c r="W12" s="7">
        <v>0</v>
      </c>
      <c r="X12" s="7">
        <v>0</v>
      </c>
      <c r="Y12" s="19"/>
      <c r="Z12" s="20"/>
    </row>
    <row r="13" spans="1:26" x14ac:dyDescent="0.25">
      <c r="A13" s="17"/>
      <c r="B13" s="30">
        <v>11</v>
      </c>
      <c r="C13" s="30">
        <v>145.30000000000001</v>
      </c>
      <c r="D13" s="30">
        <v>17780</v>
      </c>
      <c r="E13" s="30">
        <v>0</v>
      </c>
      <c r="F13" s="30">
        <v>0</v>
      </c>
      <c r="G13" s="19"/>
      <c r="H13" s="20"/>
      <c r="J13" s="17"/>
      <c r="K13" s="7">
        <v>17</v>
      </c>
      <c r="L13" s="7">
        <v>142.1</v>
      </c>
      <c r="M13" s="12">
        <v>9016</v>
      </c>
      <c r="N13" s="7">
        <v>0</v>
      </c>
      <c r="O13" s="7">
        <v>0</v>
      </c>
      <c r="P13" s="19"/>
      <c r="Q13" s="20"/>
      <c r="S13" s="17"/>
      <c r="T13" s="7">
        <v>5</v>
      </c>
      <c r="U13" s="7">
        <v>120.6</v>
      </c>
      <c r="V13" s="12">
        <v>4294</v>
      </c>
      <c r="W13" s="7">
        <v>0</v>
      </c>
      <c r="X13" s="7">
        <v>0</v>
      </c>
      <c r="Y13" s="19"/>
      <c r="Z13" s="20"/>
    </row>
    <row r="14" spans="1:26" x14ac:dyDescent="0.25">
      <c r="A14" s="18"/>
      <c r="B14" s="30">
        <v>2</v>
      </c>
      <c r="C14" s="30">
        <v>112.6</v>
      </c>
      <c r="D14" s="30">
        <v>20260</v>
      </c>
      <c r="E14" s="30">
        <v>1</v>
      </c>
      <c r="F14" s="30">
        <v>4864</v>
      </c>
      <c r="G14" s="19"/>
      <c r="H14" s="20"/>
      <c r="J14" s="17"/>
      <c r="K14" s="7">
        <v>24</v>
      </c>
      <c r="L14" s="7">
        <v>126.5</v>
      </c>
      <c r="M14" s="12">
        <v>10514</v>
      </c>
      <c r="N14" s="7">
        <v>0</v>
      </c>
      <c r="O14" s="7">
        <v>0</v>
      </c>
      <c r="P14" s="19"/>
      <c r="Q14" s="20"/>
      <c r="S14" s="17"/>
      <c r="T14" s="7">
        <v>7</v>
      </c>
      <c r="U14" s="7">
        <v>135.9</v>
      </c>
      <c r="V14" s="12">
        <v>9681</v>
      </c>
      <c r="W14" s="7">
        <v>0</v>
      </c>
      <c r="X14" s="7">
        <v>0</v>
      </c>
      <c r="Y14" s="19"/>
      <c r="Z14" s="20"/>
    </row>
    <row r="15" spans="1:26" x14ac:dyDescent="0.25">
      <c r="A15" s="16">
        <v>2</v>
      </c>
      <c r="B15" s="30">
        <v>7</v>
      </c>
      <c r="C15" s="30">
        <v>101.4</v>
      </c>
      <c r="D15" s="30">
        <v>14843</v>
      </c>
      <c r="E15" s="30">
        <v>0</v>
      </c>
      <c r="F15" s="30">
        <v>0</v>
      </c>
      <c r="G15" s="19"/>
      <c r="H15" s="20"/>
      <c r="J15" s="17"/>
      <c r="K15" s="7">
        <v>26</v>
      </c>
      <c r="L15" s="7">
        <v>126.2</v>
      </c>
      <c r="M15" s="12">
        <v>9948</v>
      </c>
      <c r="N15" s="7">
        <v>0</v>
      </c>
      <c r="O15" s="7">
        <v>0</v>
      </c>
      <c r="P15" s="19"/>
      <c r="Q15" s="20"/>
      <c r="S15" s="17"/>
      <c r="T15" s="7">
        <v>9</v>
      </c>
      <c r="U15" s="7">
        <v>103.3</v>
      </c>
      <c r="V15" s="12">
        <v>4308</v>
      </c>
      <c r="W15" s="7">
        <v>0</v>
      </c>
      <c r="X15" s="7">
        <v>0</v>
      </c>
      <c r="Y15" s="19"/>
      <c r="Z15" s="20"/>
    </row>
    <row r="16" spans="1:26" x14ac:dyDescent="0.25">
      <c r="A16" s="17"/>
      <c r="B16" s="30">
        <v>8</v>
      </c>
      <c r="C16" s="30">
        <v>131</v>
      </c>
      <c r="D16" s="30">
        <v>11437</v>
      </c>
      <c r="E16" s="30">
        <v>0</v>
      </c>
      <c r="F16" s="30">
        <v>0</v>
      </c>
      <c r="G16" s="19"/>
      <c r="H16" s="20"/>
      <c r="J16" s="17"/>
      <c r="K16" s="7">
        <v>28</v>
      </c>
      <c r="L16" s="7">
        <v>124.9</v>
      </c>
      <c r="M16" s="12">
        <v>8559</v>
      </c>
      <c r="N16" s="7">
        <v>0</v>
      </c>
      <c r="O16" s="7">
        <v>0</v>
      </c>
      <c r="P16" s="19"/>
      <c r="Q16" s="20"/>
      <c r="S16" s="17"/>
      <c r="T16" s="7">
        <v>10</v>
      </c>
      <c r="U16" s="7">
        <v>125.2</v>
      </c>
      <c r="V16" s="12">
        <v>9984</v>
      </c>
      <c r="W16" s="7">
        <v>0</v>
      </c>
      <c r="X16" s="7">
        <v>0</v>
      </c>
      <c r="Y16" s="19"/>
      <c r="Z16" s="20"/>
    </row>
    <row r="17" spans="1:26" x14ac:dyDescent="0.25">
      <c r="A17" s="17"/>
      <c r="B17" s="30">
        <v>9</v>
      </c>
      <c r="C17" s="30">
        <v>123.6</v>
      </c>
      <c r="D17" s="30">
        <v>13824</v>
      </c>
      <c r="E17" s="30">
        <v>0</v>
      </c>
      <c r="F17" s="30">
        <v>0</v>
      </c>
      <c r="G17" s="19"/>
      <c r="H17" s="20"/>
      <c r="J17" s="17"/>
      <c r="K17" s="7">
        <v>29</v>
      </c>
      <c r="L17" s="7">
        <v>131</v>
      </c>
      <c r="M17" s="12">
        <v>9655</v>
      </c>
      <c r="N17" s="7">
        <v>0</v>
      </c>
      <c r="O17" s="7">
        <v>0</v>
      </c>
      <c r="P17" s="19"/>
      <c r="Q17" s="20"/>
      <c r="S17" s="17"/>
      <c r="T17" s="7">
        <v>11</v>
      </c>
      <c r="U17" s="7">
        <v>120.7</v>
      </c>
      <c r="V17" s="12">
        <v>8813</v>
      </c>
      <c r="W17" s="7">
        <v>0</v>
      </c>
      <c r="X17" s="7">
        <v>0</v>
      </c>
      <c r="Y17" s="19"/>
      <c r="Z17" s="20"/>
    </row>
    <row r="18" spans="1:26" x14ac:dyDescent="0.25">
      <c r="A18" s="17"/>
      <c r="B18" s="30">
        <v>6</v>
      </c>
      <c r="C18" s="30">
        <v>157.4</v>
      </c>
      <c r="D18" s="30">
        <v>12326</v>
      </c>
      <c r="E18" s="30">
        <v>293</v>
      </c>
      <c r="F18" s="30">
        <v>2383872</v>
      </c>
      <c r="G18" s="19"/>
      <c r="H18" s="20"/>
      <c r="J18" s="17"/>
      <c r="K18" s="7">
        <v>2</v>
      </c>
      <c r="L18" s="7">
        <v>151.5</v>
      </c>
      <c r="M18" s="12">
        <v>5734</v>
      </c>
      <c r="N18" s="7">
        <v>88</v>
      </c>
      <c r="O18" s="7">
        <v>351232</v>
      </c>
      <c r="P18" s="19"/>
      <c r="Q18" s="20"/>
      <c r="S18" s="17"/>
      <c r="T18" s="7">
        <v>16</v>
      </c>
      <c r="U18" s="7">
        <v>119.4</v>
      </c>
      <c r="V18" s="12">
        <v>9410</v>
      </c>
      <c r="W18" s="7">
        <v>0</v>
      </c>
      <c r="X18" s="7">
        <v>0</v>
      </c>
      <c r="Y18" s="19"/>
      <c r="Z18" s="20"/>
    </row>
    <row r="19" spans="1:26" x14ac:dyDescent="0.25">
      <c r="A19" s="18"/>
      <c r="B19" s="30">
        <v>4</v>
      </c>
      <c r="C19" s="30">
        <v>163.80000000000001</v>
      </c>
      <c r="D19" s="30">
        <v>12513</v>
      </c>
      <c r="E19" s="30">
        <v>557</v>
      </c>
      <c r="F19" s="30">
        <v>5342976</v>
      </c>
      <c r="G19" s="19"/>
      <c r="H19" s="20"/>
      <c r="J19" s="18"/>
      <c r="K19" s="7">
        <v>22</v>
      </c>
      <c r="L19" s="7">
        <v>102</v>
      </c>
      <c r="M19" s="12">
        <v>8117</v>
      </c>
      <c r="N19" s="7">
        <v>204</v>
      </c>
      <c r="O19" s="7">
        <v>870656</v>
      </c>
      <c r="P19" s="19"/>
      <c r="Q19" s="20"/>
      <c r="S19" s="17"/>
      <c r="T19" s="7">
        <v>23</v>
      </c>
      <c r="U19" s="7">
        <v>117.6</v>
      </c>
      <c r="V19" s="12">
        <v>8643</v>
      </c>
      <c r="W19" s="7">
        <v>0</v>
      </c>
      <c r="X19" s="7">
        <v>0</v>
      </c>
      <c r="Y19" s="19"/>
      <c r="Z19" s="20"/>
    </row>
    <row r="20" spans="1:26" x14ac:dyDescent="0.25">
      <c r="A20" s="16">
        <v>3</v>
      </c>
      <c r="B20" s="30">
        <v>2</v>
      </c>
      <c r="C20" s="30">
        <v>118.7</v>
      </c>
      <c r="D20" s="30">
        <v>14602</v>
      </c>
      <c r="E20" s="30">
        <v>0</v>
      </c>
      <c r="F20" s="30">
        <v>0</v>
      </c>
      <c r="G20" s="19"/>
      <c r="H20" s="20"/>
      <c r="J20" s="16">
        <v>3</v>
      </c>
      <c r="K20" s="7">
        <v>1</v>
      </c>
      <c r="L20" s="7">
        <v>117.5</v>
      </c>
      <c r="M20" s="12">
        <v>10116</v>
      </c>
      <c r="N20" s="7">
        <v>0</v>
      </c>
      <c r="O20" s="7">
        <v>0</v>
      </c>
      <c r="P20" s="19"/>
      <c r="Q20" s="20"/>
      <c r="S20" s="17"/>
      <c r="T20" s="7">
        <v>25</v>
      </c>
      <c r="U20" s="7">
        <v>138.19999999999999</v>
      </c>
      <c r="V20" s="12">
        <v>6120</v>
      </c>
      <c r="W20" s="7">
        <v>0</v>
      </c>
      <c r="X20" s="7">
        <v>0</v>
      </c>
      <c r="Y20" s="19"/>
      <c r="Z20" s="20"/>
    </row>
    <row r="21" spans="1:26" x14ac:dyDescent="0.25">
      <c r="A21" s="17"/>
      <c r="B21" s="30">
        <v>3</v>
      </c>
      <c r="C21" s="30">
        <v>132.6</v>
      </c>
      <c r="D21" s="30">
        <v>9583</v>
      </c>
      <c r="E21" s="30">
        <v>0</v>
      </c>
      <c r="F21" s="30">
        <v>0</v>
      </c>
      <c r="G21" s="19"/>
      <c r="H21" s="20"/>
      <c r="J21" s="17"/>
      <c r="K21" s="7">
        <v>2</v>
      </c>
      <c r="L21" s="7">
        <v>111.7</v>
      </c>
      <c r="M21" s="12">
        <v>10277</v>
      </c>
      <c r="N21" s="7">
        <v>0</v>
      </c>
      <c r="O21" s="7">
        <v>0</v>
      </c>
      <c r="P21" s="19"/>
      <c r="Q21" s="20"/>
      <c r="S21" s="17"/>
      <c r="T21" s="7">
        <v>28</v>
      </c>
      <c r="U21" s="7">
        <v>140.69999999999999</v>
      </c>
      <c r="V21" s="12">
        <v>8921</v>
      </c>
      <c r="W21" s="7">
        <v>0</v>
      </c>
      <c r="X21" s="7">
        <v>0</v>
      </c>
      <c r="Y21" s="19"/>
      <c r="Z21" s="20"/>
    </row>
    <row r="22" spans="1:26" x14ac:dyDescent="0.25">
      <c r="A22" s="17"/>
      <c r="B22" s="30">
        <v>4</v>
      </c>
      <c r="C22" s="30">
        <v>138.4</v>
      </c>
      <c r="D22" s="30">
        <v>10263</v>
      </c>
      <c r="E22" s="30">
        <v>0</v>
      </c>
      <c r="F22" s="30">
        <v>0</v>
      </c>
      <c r="G22" s="19"/>
      <c r="H22" s="20"/>
      <c r="J22" s="17"/>
      <c r="K22" s="7">
        <v>5</v>
      </c>
      <c r="L22" s="7">
        <v>133.6</v>
      </c>
      <c r="M22" s="12">
        <v>9529</v>
      </c>
      <c r="N22" s="7">
        <v>0</v>
      </c>
      <c r="O22" s="7">
        <v>0</v>
      </c>
      <c r="P22" s="19"/>
      <c r="Q22" s="20"/>
      <c r="S22" s="17"/>
      <c r="T22" s="7">
        <v>32</v>
      </c>
      <c r="U22" s="7">
        <v>140.4</v>
      </c>
      <c r="V22" s="12">
        <v>8759</v>
      </c>
      <c r="W22" s="7">
        <v>0</v>
      </c>
      <c r="X22" s="7">
        <v>0</v>
      </c>
      <c r="Y22" s="19"/>
      <c r="Z22" s="20"/>
    </row>
    <row r="23" spans="1:26" x14ac:dyDescent="0.25">
      <c r="A23" s="17"/>
      <c r="B23" s="30">
        <v>8</v>
      </c>
      <c r="C23" s="30">
        <v>105.1</v>
      </c>
      <c r="D23" s="30">
        <v>15356</v>
      </c>
      <c r="E23" s="30">
        <v>0</v>
      </c>
      <c r="F23" s="30">
        <v>0</v>
      </c>
      <c r="G23" s="19"/>
      <c r="H23" s="20"/>
      <c r="J23" s="17"/>
      <c r="K23" s="7">
        <v>6</v>
      </c>
      <c r="L23" s="7">
        <v>109.8</v>
      </c>
      <c r="M23" s="12">
        <v>10784</v>
      </c>
      <c r="N23" s="7">
        <v>0</v>
      </c>
      <c r="O23" s="7">
        <v>0</v>
      </c>
      <c r="P23" s="19"/>
      <c r="Q23" s="20"/>
      <c r="S23" s="18"/>
      <c r="T23" s="7">
        <v>27</v>
      </c>
      <c r="U23" s="7">
        <v>109.6</v>
      </c>
      <c r="V23" s="12">
        <v>5952</v>
      </c>
      <c r="W23" s="7">
        <v>102</v>
      </c>
      <c r="X23" s="7">
        <v>749824</v>
      </c>
      <c r="Y23" s="19"/>
      <c r="Z23" s="20"/>
    </row>
    <row r="24" spans="1:26" x14ac:dyDescent="0.25">
      <c r="A24" s="17"/>
      <c r="B24" s="30">
        <v>10</v>
      </c>
      <c r="C24" s="30">
        <v>119.8</v>
      </c>
      <c r="D24" s="30">
        <v>9780</v>
      </c>
      <c r="E24" s="30">
        <v>0</v>
      </c>
      <c r="F24" s="30">
        <v>0</v>
      </c>
      <c r="G24" s="19"/>
      <c r="H24" s="20"/>
      <c r="J24" s="17"/>
      <c r="K24" s="7">
        <v>14</v>
      </c>
      <c r="L24" s="7">
        <v>137.4</v>
      </c>
      <c r="M24" s="12">
        <v>9905</v>
      </c>
      <c r="N24" s="7">
        <v>0</v>
      </c>
      <c r="O24" s="7">
        <v>0</v>
      </c>
      <c r="P24" s="19"/>
      <c r="Q24" s="20"/>
      <c r="S24" s="16">
        <v>2</v>
      </c>
      <c r="T24" s="7">
        <v>5</v>
      </c>
      <c r="U24" s="7">
        <v>129</v>
      </c>
      <c r="V24" s="12">
        <v>6428</v>
      </c>
      <c r="W24" s="7">
        <v>0</v>
      </c>
      <c r="X24" s="7">
        <v>0</v>
      </c>
      <c r="Y24" s="19"/>
      <c r="Z24" s="20"/>
    </row>
    <row r="25" spans="1:26" x14ac:dyDescent="0.25">
      <c r="A25" s="17"/>
      <c r="B25" s="30">
        <v>11</v>
      </c>
      <c r="C25" s="30">
        <v>108.5</v>
      </c>
      <c r="D25" s="30">
        <v>14981</v>
      </c>
      <c r="E25" s="30">
        <v>0</v>
      </c>
      <c r="F25" s="30">
        <v>0</v>
      </c>
      <c r="G25" s="19"/>
      <c r="H25" s="20"/>
      <c r="J25" s="17"/>
      <c r="K25" s="7">
        <v>16</v>
      </c>
      <c r="L25" s="7">
        <v>127.9</v>
      </c>
      <c r="M25" s="12">
        <v>7691</v>
      </c>
      <c r="N25" s="7">
        <v>0</v>
      </c>
      <c r="O25" s="7">
        <v>0</v>
      </c>
      <c r="P25" s="19"/>
      <c r="Q25" s="20"/>
      <c r="S25" s="17"/>
      <c r="T25" s="7">
        <v>6</v>
      </c>
      <c r="U25" s="7">
        <v>146.30000000000001</v>
      </c>
      <c r="V25" s="12">
        <v>6729</v>
      </c>
      <c r="W25" s="7">
        <v>0</v>
      </c>
      <c r="X25" s="7">
        <v>0</v>
      </c>
      <c r="Y25" s="19"/>
      <c r="Z25" s="20"/>
    </row>
    <row r="26" spans="1:26" x14ac:dyDescent="0.25">
      <c r="A26" s="17"/>
      <c r="B26" s="30">
        <v>14</v>
      </c>
      <c r="C26" s="30">
        <v>109.9</v>
      </c>
      <c r="D26" s="30">
        <v>17906</v>
      </c>
      <c r="E26" s="30">
        <v>0</v>
      </c>
      <c r="F26" s="30">
        <v>0</v>
      </c>
      <c r="G26" s="19"/>
      <c r="H26" s="20"/>
      <c r="J26" s="18"/>
      <c r="K26" s="7">
        <v>24</v>
      </c>
      <c r="L26" s="7">
        <v>120.3</v>
      </c>
      <c r="M26" s="12">
        <v>8698</v>
      </c>
      <c r="N26" s="7">
        <v>73</v>
      </c>
      <c r="O26" s="7">
        <v>258560</v>
      </c>
      <c r="P26" s="19"/>
      <c r="Q26" s="20"/>
      <c r="S26" s="17"/>
      <c r="T26" s="7">
        <v>7</v>
      </c>
      <c r="U26" s="7">
        <v>123</v>
      </c>
      <c r="V26" s="12">
        <v>7185</v>
      </c>
      <c r="W26" s="7">
        <v>0</v>
      </c>
      <c r="X26" s="7">
        <v>0</v>
      </c>
      <c r="Y26" s="19"/>
      <c r="Z26" s="20"/>
    </row>
    <row r="27" spans="1:26" x14ac:dyDescent="0.25">
      <c r="A27" s="18"/>
      <c r="B27" s="30">
        <v>15</v>
      </c>
      <c r="C27" s="30">
        <v>140.5</v>
      </c>
      <c r="D27" s="30">
        <v>16664</v>
      </c>
      <c r="E27" s="30">
        <v>0</v>
      </c>
      <c r="F27" s="30">
        <v>0</v>
      </c>
      <c r="G27" s="19"/>
      <c r="H27" s="20"/>
      <c r="J27" s="16">
        <v>4</v>
      </c>
      <c r="K27" s="7">
        <v>7</v>
      </c>
      <c r="L27" s="7">
        <v>141.30000000000001</v>
      </c>
      <c r="M27" s="12">
        <v>10554</v>
      </c>
      <c r="N27" s="7">
        <v>0</v>
      </c>
      <c r="O27" s="7">
        <v>0</v>
      </c>
      <c r="P27" s="19"/>
      <c r="Q27" s="20"/>
      <c r="S27" s="17"/>
      <c r="T27" s="7">
        <v>8</v>
      </c>
      <c r="U27" s="7">
        <v>137</v>
      </c>
      <c r="V27" s="12">
        <v>6512</v>
      </c>
      <c r="W27" s="7">
        <v>0</v>
      </c>
      <c r="X27" s="7">
        <v>0</v>
      </c>
      <c r="Y27" s="19"/>
      <c r="Z27" s="20"/>
    </row>
    <row r="28" spans="1:26" x14ac:dyDescent="0.25">
      <c r="A28" s="16">
        <v>0</v>
      </c>
      <c r="B28" s="30">
        <v>2</v>
      </c>
      <c r="C28" s="30">
        <v>113.4</v>
      </c>
      <c r="D28" s="30">
        <v>14680</v>
      </c>
      <c r="E28" s="30">
        <v>0</v>
      </c>
      <c r="F28" s="30">
        <v>0</v>
      </c>
      <c r="G28" s="19"/>
      <c r="H28" s="20"/>
      <c r="J28" s="17"/>
      <c r="K28" s="7">
        <v>11</v>
      </c>
      <c r="L28" s="7">
        <v>126.4</v>
      </c>
      <c r="M28" s="12">
        <v>9676</v>
      </c>
      <c r="N28" s="7">
        <v>0</v>
      </c>
      <c r="O28" s="7">
        <v>0</v>
      </c>
      <c r="P28" s="19"/>
      <c r="Q28" s="20"/>
      <c r="S28" s="17"/>
      <c r="T28" s="7">
        <v>9</v>
      </c>
      <c r="U28" s="7">
        <v>116</v>
      </c>
      <c r="V28" s="12">
        <v>7952</v>
      </c>
      <c r="W28" s="7">
        <v>0</v>
      </c>
      <c r="X28" s="7">
        <v>0</v>
      </c>
      <c r="Y28" s="19"/>
      <c r="Z28" s="20"/>
    </row>
    <row r="29" spans="1:26" x14ac:dyDescent="0.25">
      <c r="A29" s="17"/>
      <c r="B29" s="30">
        <v>4</v>
      </c>
      <c r="C29" s="30">
        <v>146</v>
      </c>
      <c r="D29" s="30">
        <v>12438</v>
      </c>
      <c r="E29" s="30">
        <v>0</v>
      </c>
      <c r="F29" s="30">
        <v>0</v>
      </c>
      <c r="G29" s="19"/>
      <c r="H29" s="20"/>
      <c r="J29" s="17"/>
      <c r="K29" s="7">
        <v>12</v>
      </c>
      <c r="L29" s="7">
        <v>131.69999999999999</v>
      </c>
      <c r="M29" s="12">
        <v>9796</v>
      </c>
      <c r="N29" s="7">
        <v>0</v>
      </c>
      <c r="O29" s="7">
        <v>0</v>
      </c>
      <c r="P29" s="19"/>
      <c r="Q29" s="20"/>
      <c r="S29" s="17"/>
      <c r="T29" s="7">
        <v>17</v>
      </c>
      <c r="U29" s="7">
        <v>122.9</v>
      </c>
      <c r="V29" s="12">
        <v>5242</v>
      </c>
      <c r="W29" s="7">
        <v>0</v>
      </c>
      <c r="X29" s="7">
        <v>0</v>
      </c>
      <c r="Y29" s="19"/>
      <c r="Z29" s="20"/>
    </row>
    <row r="30" spans="1:26" x14ac:dyDescent="0.25">
      <c r="A30" s="17"/>
      <c r="B30" s="30">
        <v>9</v>
      </c>
      <c r="C30" s="30">
        <v>145.30000000000001</v>
      </c>
      <c r="D30" s="30">
        <v>13518</v>
      </c>
      <c r="E30" s="30">
        <v>0</v>
      </c>
      <c r="F30" s="30">
        <v>0</v>
      </c>
      <c r="G30" s="19"/>
      <c r="H30" s="20"/>
      <c r="J30" s="17"/>
      <c r="K30" s="7">
        <v>14</v>
      </c>
      <c r="L30" s="7">
        <v>101.9</v>
      </c>
      <c r="M30" s="12">
        <v>9719</v>
      </c>
      <c r="N30" s="7">
        <v>0</v>
      </c>
      <c r="O30" s="7">
        <v>0</v>
      </c>
      <c r="P30" s="19"/>
      <c r="Q30" s="20"/>
      <c r="S30" s="17"/>
      <c r="T30" s="7">
        <v>19</v>
      </c>
      <c r="U30" s="7">
        <v>137.6</v>
      </c>
      <c r="V30" s="12">
        <v>6154</v>
      </c>
      <c r="W30" s="7">
        <v>0</v>
      </c>
      <c r="X30" s="7">
        <v>0</v>
      </c>
      <c r="Y30" s="19"/>
      <c r="Z30" s="20"/>
    </row>
    <row r="31" spans="1:26" x14ac:dyDescent="0.25">
      <c r="A31" s="17"/>
      <c r="B31" s="30">
        <v>15</v>
      </c>
      <c r="C31" s="30">
        <v>108.1</v>
      </c>
      <c r="D31" s="30">
        <v>16553</v>
      </c>
      <c r="E31" s="30">
        <v>0</v>
      </c>
      <c r="F31" s="30">
        <v>0</v>
      </c>
      <c r="G31" s="19"/>
      <c r="H31" s="20"/>
      <c r="J31" s="17"/>
      <c r="K31" s="7">
        <v>17</v>
      </c>
      <c r="L31" s="7">
        <v>142.4</v>
      </c>
      <c r="M31" s="12">
        <v>9023</v>
      </c>
      <c r="N31" s="7">
        <v>0</v>
      </c>
      <c r="O31" s="7">
        <v>0</v>
      </c>
      <c r="P31" s="19"/>
      <c r="Q31" s="20"/>
      <c r="S31" s="17"/>
      <c r="T31" s="7">
        <v>20</v>
      </c>
      <c r="U31" s="7">
        <v>131.69999999999999</v>
      </c>
      <c r="V31" s="12">
        <v>4479</v>
      </c>
      <c r="W31" s="7">
        <v>0</v>
      </c>
      <c r="X31" s="7">
        <v>0</v>
      </c>
      <c r="Y31" s="19"/>
      <c r="Z31" s="20"/>
    </row>
    <row r="32" spans="1:26" x14ac:dyDescent="0.25">
      <c r="A32" s="17"/>
      <c r="B32" s="30">
        <v>16</v>
      </c>
      <c r="C32" s="30">
        <v>121.7</v>
      </c>
      <c r="D32" s="30">
        <v>12292</v>
      </c>
      <c r="E32" s="30">
        <v>0</v>
      </c>
      <c r="F32" s="30">
        <v>0</v>
      </c>
      <c r="G32" s="19"/>
      <c r="H32" s="20"/>
      <c r="J32" s="17"/>
      <c r="K32" s="7">
        <v>20</v>
      </c>
      <c r="L32" s="7">
        <v>141.69999999999999</v>
      </c>
      <c r="M32" s="12">
        <v>11855</v>
      </c>
      <c r="N32" s="7">
        <v>0</v>
      </c>
      <c r="O32" s="7">
        <v>0</v>
      </c>
      <c r="P32" s="19"/>
      <c r="Q32" s="20"/>
      <c r="S32" s="17"/>
      <c r="T32" s="7">
        <v>21</v>
      </c>
      <c r="U32" s="7">
        <v>125.2</v>
      </c>
      <c r="V32" s="12">
        <v>6476</v>
      </c>
      <c r="W32" s="7">
        <v>0</v>
      </c>
      <c r="X32" s="7">
        <v>0</v>
      </c>
      <c r="Y32" s="19"/>
      <c r="Z32" s="20"/>
    </row>
    <row r="33" spans="1:26" x14ac:dyDescent="0.25">
      <c r="A33" s="17"/>
      <c r="B33" s="30">
        <v>17</v>
      </c>
      <c r="C33" s="30">
        <v>112.3</v>
      </c>
      <c r="D33" s="30">
        <v>15855</v>
      </c>
      <c r="E33" s="30">
        <v>0</v>
      </c>
      <c r="F33" s="30">
        <v>0</v>
      </c>
      <c r="G33" s="19"/>
      <c r="H33" s="20"/>
      <c r="J33" s="17"/>
      <c r="K33" s="7">
        <v>21</v>
      </c>
      <c r="L33" s="7">
        <v>141.69999999999999</v>
      </c>
      <c r="M33" s="12">
        <v>11367</v>
      </c>
      <c r="N33" s="7">
        <v>0</v>
      </c>
      <c r="O33" s="7">
        <v>0</v>
      </c>
      <c r="P33" s="19"/>
      <c r="Q33" s="20"/>
      <c r="S33" s="17"/>
      <c r="T33" s="7">
        <v>23</v>
      </c>
      <c r="U33" s="7">
        <v>125.8</v>
      </c>
      <c r="V33" s="12">
        <v>8407</v>
      </c>
      <c r="W33" s="7">
        <v>0</v>
      </c>
      <c r="X33" s="7">
        <v>0</v>
      </c>
      <c r="Y33" s="19"/>
      <c r="Z33" s="20"/>
    </row>
    <row r="34" spans="1:26" x14ac:dyDescent="0.25">
      <c r="A34" s="18"/>
      <c r="B34" s="30">
        <v>13</v>
      </c>
      <c r="C34" s="30">
        <v>154.5</v>
      </c>
      <c r="D34" s="30">
        <v>14105</v>
      </c>
      <c r="E34" s="30">
        <v>171</v>
      </c>
      <c r="F34" s="30">
        <v>545280</v>
      </c>
      <c r="G34" s="19"/>
      <c r="H34" s="20"/>
      <c r="J34" s="18"/>
      <c r="K34" s="7">
        <v>19</v>
      </c>
      <c r="L34" s="7">
        <v>120.8</v>
      </c>
      <c r="M34" s="12">
        <v>11903</v>
      </c>
      <c r="N34" s="7">
        <v>64</v>
      </c>
      <c r="O34" s="7">
        <v>419072</v>
      </c>
      <c r="P34" s="19"/>
      <c r="Q34" s="20"/>
      <c r="S34" s="17"/>
      <c r="T34" s="7">
        <v>24</v>
      </c>
      <c r="U34" s="7">
        <v>104.3</v>
      </c>
      <c r="V34" s="12">
        <v>7499</v>
      </c>
      <c r="W34" s="7">
        <v>0</v>
      </c>
      <c r="X34" s="7">
        <v>0</v>
      </c>
      <c r="Y34" s="19"/>
      <c r="Z34" s="20"/>
    </row>
    <row r="35" spans="1:26" x14ac:dyDescent="0.25">
      <c r="J35" s="17">
        <v>0</v>
      </c>
      <c r="K35" s="7">
        <v>1</v>
      </c>
      <c r="L35" s="7">
        <v>100.7</v>
      </c>
      <c r="M35" s="12">
        <v>12521</v>
      </c>
      <c r="N35" s="7">
        <v>0</v>
      </c>
      <c r="O35" s="7">
        <v>0</v>
      </c>
      <c r="P35" s="19"/>
      <c r="Q35" s="20"/>
      <c r="S35" s="17"/>
      <c r="T35" s="7">
        <v>14</v>
      </c>
      <c r="U35" s="7">
        <v>152.69999999999999</v>
      </c>
      <c r="V35" s="12">
        <v>7456</v>
      </c>
      <c r="W35" s="7">
        <v>619</v>
      </c>
      <c r="X35" s="7">
        <v>7855104</v>
      </c>
      <c r="Y35" s="19"/>
      <c r="Z35" s="20"/>
    </row>
    <row r="36" spans="1:26" x14ac:dyDescent="0.25">
      <c r="J36" s="17"/>
      <c r="K36" s="7">
        <v>7</v>
      </c>
      <c r="L36" s="7">
        <v>130.1</v>
      </c>
      <c r="M36" s="12">
        <v>6079</v>
      </c>
      <c r="N36" s="7">
        <v>0</v>
      </c>
      <c r="O36" s="7">
        <v>0</v>
      </c>
      <c r="P36" s="19"/>
      <c r="Q36" s="20"/>
      <c r="S36" s="18"/>
      <c r="T36" s="7">
        <v>15</v>
      </c>
      <c r="U36" s="7">
        <v>125</v>
      </c>
      <c r="V36" s="12">
        <v>5031</v>
      </c>
      <c r="W36" s="7">
        <v>878</v>
      </c>
      <c r="X36" s="7">
        <v>10967296</v>
      </c>
      <c r="Y36" s="19"/>
      <c r="Z36" s="20"/>
    </row>
    <row r="37" spans="1:26" x14ac:dyDescent="0.25">
      <c r="J37" s="17"/>
      <c r="K37" s="7">
        <v>24</v>
      </c>
      <c r="L37" s="7">
        <v>117.2</v>
      </c>
      <c r="M37" s="12">
        <v>6943</v>
      </c>
      <c r="N37" s="7">
        <v>0</v>
      </c>
      <c r="O37" s="7">
        <v>0</v>
      </c>
      <c r="P37" s="19"/>
      <c r="Q37" s="20"/>
      <c r="S37" s="16">
        <v>3</v>
      </c>
      <c r="T37" s="9">
        <v>1</v>
      </c>
      <c r="U37" s="7">
        <v>109.9</v>
      </c>
      <c r="V37" s="12">
        <v>5673</v>
      </c>
      <c r="W37" s="7">
        <v>0</v>
      </c>
      <c r="X37" s="7">
        <v>0</v>
      </c>
      <c r="Y37" s="19"/>
      <c r="Z37" s="20"/>
    </row>
    <row r="38" spans="1:26" x14ac:dyDescent="0.25">
      <c r="J38" s="17"/>
      <c r="K38" s="7">
        <v>25</v>
      </c>
      <c r="L38" s="7">
        <v>138.69999999999999</v>
      </c>
      <c r="M38" s="12">
        <v>8426</v>
      </c>
      <c r="N38" s="7">
        <v>0</v>
      </c>
      <c r="O38" s="7">
        <v>0</v>
      </c>
      <c r="P38" s="19"/>
      <c r="Q38" s="20"/>
      <c r="S38" s="17"/>
      <c r="T38" s="9">
        <v>2</v>
      </c>
      <c r="U38" s="7">
        <v>124.7</v>
      </c>
      <c r="V38" s="12">
        <v>7471</v>
      </c>
      <c r="W38" s="7">
        <v>0</v>
      </c>
      <c r="X38" s="7">
        <v>0</v>
      </c>
      <c r="Y38" s="19"/>
      <c r="Z38" s="20"/>
    </row>
    <row r="39" spans="1:26" x14ac:dyDescent="0.25">
      <c r="J39" s="17"/>
      <c r="K39" s="7">
        <v>28</v>
      </c>
      <c r="L39" s="7">
        <v>118</v>
      </c>
      <c r="M39" s="12">
        <v>8819</v>
      </c>
      <c r="N39" s="7">
        <v>0</v>
      </c>
      <c r="O39" s="7">
        <v>0</v>
      </c>
      <c r="P39" s="19"/>
      <c r="Q39" s="20"/>
      <c r="S39" s="17"/>
      <c r="T39" s="9">
        <v>3</v>
      </c>
      <c r="U39" s="7">
        <v>119.8</v>
      </c>
      <c r="V39" s="12">
        <v>7792</v>
      </c>
      <c r="W39" s="7">
        <v>0</v>
      </c>
      <c r="X39" s="7">
        <v>0</v>
      </c>
      <c r="Y39" s="19"/>
      <c r="Z39" s="20"/>
    </row>
    <row r="40" spans="1:26" x14ac:dyDescent="0.25">
      <c r="J40" s="17"/>
      <c r="K40" s="7">
        <v>30</v>
      </c>
      <c r="L40" s="7">
        <v>143.1</v>
      </c>
      <c r="M40" s="12">
        <v>8514</v>
      </c>
      <c r="N40" s="7">
        <v>0</v>
      </c>
      <c r="O40" s="7">
        <v>0</v>
      </c>
      <c r="P40" s="19"/>
      <c r="Q40" s="20"/>
      <c r="S40" s="17"/>
      <c r="T40" s="9">
        <v>10</v>
      </c>
      <c r="U40" s="7">
        <v>115.5</v>
      </c>
      <c r="V40" s="12">
        <v>6019</v>
      </c>
      <c r="W40" s="7">
        <v>0</v>
      </c>
      <c r="X40" s="7">
        <v>0</v>
      </c>
      <c r="Y40" s="19"/>
      <c r="Z40" s="20"/>
    </row>
    <row r="41" spans="1:26" x14ac:dyDescent="0.25">
      <c r="J41" s="17"/>
      <c r="K41" s="7">
        <v>32</v>
      </c>
      <c r="L41" s="7">
        <v>112</v>
      </c>
      <c r="M41" s="12">
        <v>9106</v>
      </c>
      <c r="N41" s="7">
        <v>0</v>
      </c>
      <c r="O41" s="7">
        <v>0</v>
      </c>
      <c r="P41" s="19"/>
      <c r="Q41" s="20"/>
      <c r="S41" s="17"/>
      <c r="T41" s="9">
        <v>11</v>
      </c>
      <c r="U41" s="7">
        <v>107.7</v>
      </c>
      <c r="V41" s="12">
        <v>7162</v>
      </c>
      <c r="W41" s="7">
        <v>0</v>
      </c>
      <c r="X41" s="7">
        <v>0</v>
      </c>
      <c r="Y41" s="19"/>
      <c r="Z41" s="20"/>
    </row>
    <row r="42" spans="1:26" x14ac:dyDescent="0.25">
      <c r="J42" s="18"/>
      <c r="K42" s="7">
        <v>9</v>
      </c>
      <c r="L42" s="7">
        <v>140</v>
      </c>
      <c r="M42" s="12">
        <v>9185</v>
      </c>
      <c r="N42" s="7">
        <v>496</v>
      </c>
      <c r="O42" s="7">
        <v>2794752</v>
      </c>
      <c r="P42" s="19"/>
      <c r="Q42" s="20"/>
      <c r="S42" s="17"/>
      <c r="T42" s="9">
        <v>14</v>
      </c>
      <c r="U42" s="7">
        <v>143.6</v>
      </c>
      <c r="V42" s="12">
        <v>9403</v>
      </c>
      <c r="W42" s="7">
        <v>0</v>
      </c>
      <c r="X42" s="7">
        <v>0</v>
      </c>
      <c r="Y42" s="19"/>
      <c r="Z42" s="20"/>
    </row>
    <row r="43" spans="1:26" x14ac:dyDescent="0.25">
      <c r="S43" s="17"/>
      <c r="T43" s="9">
        <v>15</v>
      </c>
      <c r="U43" s="7">
        <v>135</v>
      </c>
      <c r="V43" s="12">
        <v>7576</v>
      </c>
      <c r="W43" s="7">
        <v>0</v>
      </c>
      <c r="X43" s="7">
        <v>0</v>
      </c>
      <c r="Y43" s="19"/>
      <c r="Z43" s="20"/>
    </row>
    <row r="44" spans="1:26" x14ac:dyDescent="0.25">
      <c r="S44" s="17"/>
      <c r="T44" s="9">
        <v>16</v>
      </c>
      <c r="U44" s="7">
        <v>140.4</v>
      </c>
      <c r="V44" s="12">
        <v>8366</v>
      </c>
      <c r="W44" s="7">
        <v>0</v>
      </c>
      <c r="X44" s="7">
        <v>0</v>
      </c>
      <c r="Y44" s="19"/>
      <c r="Z44" s="20"/>
    </row>
    <row r="45" spans="1:26" x14ac:dyDescent="0.25">
      <c r="S45" s="17"/>
      <c r="T45" s="9">
        <v>17</v>
      </c>
      <c r="U45" s="7">
        <v>138.19999999999999</v>
      </c>
      <c r="V45" s="12">
        <v>8148</v>
      </c>
      <c r="W45" s="7">
        <v>0</v>
      </c>
      <c r="X45" s="7">
        <v>0</v>
      </c>
      <c r="Y45" s="19"/>
      <c r="Z45" s="20"/>
    </row>
    <row r="46" spans="1:26" x14ac:dyDescent="0.25">
      <c r="S46" s="17"/>
      <c r="T46" s="9">
        <v>21</v>
      </c>
      <c r="U46" s="7">
        <v>137.6</v>
      </c>
      <c r="V46" s="12">
        <v>9310</v>
      </c>
      <c r="W46" s="7">
        <v>0</v>
      </c>
      <c r="X46" s="7">
        <v>0</v>
      </c>
      <c r="Y46" s="19"/>
      <c r="Z46" s="20"/>
    </row>
    <row r="47" spans="1:26" x14ac:dyDescent="0.25">
      <c r="S47" s="17"/>
      <c r="T47" s="9">
        <v>22</v>
      </c>
      <c r="U47" s="7">
        <v>136.1</v>
      </c>
      <c r="V47" s="12">
        <v>9205</v>
      </c>
      <c r="W47" s="7">
        <v>0</v>
      </c>
      <c r="X47" s="7">
        <v>0</v>
      </c>
      <c r="Y47" s="19"/>
      <c r="Z47" s="20"/>
    </row>
    <row r="48" spans="1:26" x14ac:dyDescent="0.25">
      <c r="S48" s="17"/>
      <c r="T48" s="9">
        <v>23</v>
      </c>
      <c r="U48" s="7">
        <v>128.69999999999999</v>
      </c>
      <c r="V48" s="13">
        <v>9247</v>
      </c>
      <c r="W48" s="7">
        <v>0</v>
      </c>
      <c r="X48" s="9">
        <v>0</v>
      </c>
      <c r="Y48" s="19"/>
      <c r="Z48" s="20"/>
    </row>
    <row r="49" spans="1:26" x14ac:dyDescent="0.25">
      <c r="S49" s="18"/>
      <c r="T49" s="9">
        <v>26</v>
      </c>
      <c r="U49" s="7">
        <v>127.1</v>
      </c>
      <c r="V49" s="13">
        <v>6583</v>
      </c>
      <c r="W49" s="7">
        <v>0</v>
      </c>
      <c r="X49" s="9">
        <v>0</v>
      </c>
      <c r="Y49" s="19"/>
      <c r="Z49" s="20"/>
    </row>
    <row r="50" spans="1:26" x14ac:dyDescent="0.25">
      <c r="S50" s="16">
        <v>4</v>
      </c>
      <c r="T50" s="7">
        <v>7</v>
      </c>
      <c r="U50" s="7">
        <v>138</v>
      </c>
      <c r="V50" s="12">
        <v>6883</v>
      </c>
      <c r="W50" s="7">
        <v>0</v>
      </c>
      <c r="X50" s="7">
        <v>0</v>
      </c>
      <c r="Y50" s="19"/>
      <c r="Z50" s="20"/>
    </row>
    <row r="51" spans="1:26" x14ac:dyDescent="0.25">
      <c r="S51" s="17"/>
      <c r="T51" s="7">
        <v>8</v>
      </c>
      <c r="U51" s="7">
        <v>126.5</v>
      </c>
      <c r="V51" s="12">
        <v>9279</v>
      </c>
      <c r="W51" s="7">
        <v>0</v>
      </c>
      <c r="X51" s="7">
        <v>0</v>
      </c>
      <c r="Y51" s="19"/>
      <c r="Z51" s="20"/>
    </row>
    <row r="52" spans="1:26" x14ac:dyDescent="0.25">
      <c r="S52" s="17"/>
      <c r="T52" s="7">
        <v>11</v>
      </c>
      <c r="U52" s="7">
        <v>137.9</v>
      </c>
      <c r="V52" s="12">
        <v>6478</v>
      </c>
      <c r="W52" s="7">
        <v>0</v>
      </c>
      <c r="X52" s="7">
        <v>0</v>
      </c>
      <c r="Y52" s="19"/>
      <c r="Z52" s="20"/>
    </row>
    <row r="53" spans="1:26" x14ac:dyDescent="0.25">
      <c r="S53" s="17"/>
      <c r="T53" s="7">
        <v>15</v>
      </c>
      <c r="U53" s="7">
        <v>122.9</v>
      </c>
      <c r="V53" s="12">
        <v>9224</v>
      </c>
      <c r="W53" s="7">
        <v>0</v>
      </c>
      <c r="X53" s="7">
        <v>0</v>
      </c>
      <c r="Y53" s="19"/>
      <c r="Z53" s="20"/>
    </row>
    <row r="54" spans="1:26" x14ac:dyDescent="0.25">
      <c r="S54" s="17"/>
      <c r="T54" s="7">
        <v>16</v>
      </c>
      <c r="U54" s="7">
        <v>109.9</v>
      </c>
      <c r="V54" s="12">
        <v>7298</v>
      </c>
      <c r="W54" s="7">
        <v>0</v>
      </c>
      <c r="X54" s="7">
        <v>0</v>
      </c>
      <c r="Y54" s="19"/>
      <c r="Z54" s="20"/>
    </row>
    <row r="55" spans="1:26" x14ac:dyDescent="0.25">
      <c r="S55" s="17"/>
      <c r="T55" s="7">
        <v>17</v>
      </c>
      <c r="U55" s="7">
        <v>134.4</v>
      </c>
      <c r="V55" s="12">
        <v>6842</v>
      </c>
      <c r="W55" s="7">
        <v>0</v>
      </c>
      <c r="X55" s="7">
        <v>0</v>
      </c>
      <c r="Y55" s="19"/>
      <c r="Z55" s="20"/>
    </row>
    <row r="56" spans="1:26" x14ac:dyDescent="0.25">
      <c r="S56" s="17"/>
      <c r="T56" s="7">
        <v>20</v>
      </c>
      <c r="U56" s="7">
        <v>119.6</v>
      </c>
      <c r="V56" s="12">
        <v>9168</v>
      </c>
      <c r="W56" s="7">
        <v>0</v>
      </c>
      <c r="X56" s="7">
        <v>0</v>
      </c>
      <c r="Y56" s="19"/>
      <c r="Z56" s="20"/>
    </row>
    <row r="57" spans="1:26" x14ac:dyDescent="0.25">
      <c r="S57" s="17"/>
      <c r="T57" s="7">
        <v>24</v>
      </c>
      <c r="U57" s="7">
        <v>103.8</v>
      </c>
      <c r="V57" s="12">
        <v>7918</v>
      </c>
      <c r="W57" s="7">
        <v>0</v>
      </c>
      <c r="X57" s="7">
        <v>0</v>
      </c>
      <c r="Y57" s="19"/>
      <c r="Z57" s="20"/>
    </row>
    <row r="58" spans="1:26" x14ac:dyDescent="0.25">
      <c r="S58" s="17"/>
      <c r="T58" s="7">
        <v>27</v>
      </c>
      <c r="U58" s="7">
        <v>122.7</v>
      </c>
      <c r="V58" s="12">
        <v>9208</v>
      </c>
      <c r="W58" s="7">
        <v>0</v>
      </c>
      <c r="X58" s="7">
        <v>0</v>
      </c>
      <c r="Y58" s="19"/>
      <c r="Z58" s="20"/>
    </row>
    <row r="59" spans="1:26" x14ac:dyDescent="0.25">
      <c r="S59" s="17"/>
      <c r="T59" s="7">
        <v>30</v>
      </c>
      <c r="U59" s="7">
        <v>110.2</v>
      </c>
      <c r="V59" s="12">
        <v>8646</v>
      </c>
      <c r="W59" s="7">
        <v>0</v>
      </c>
      <c r="X59" s="7">
        <v>0</v>
      </c>
      <c r="Y59" s="19"/>
      <c r="Z59" s="20"/>
    </row>
    <row r="60" spans="1:26" x14ac:dyDescent="0.25">
      <c r="S60" s="18"/>
      <c r="T60" s="7">
        <v>18</v>
      </c>
      <c r="U60" s="7">
        <v>131.1</v>
      </c>
      <c r="V60" s="12">
        <v>7606</v>
      </c>
      <c r="W60" s="7">
        <v>302</v>
      </c>
      <c r="X60" s="7">
        <v>2692096</v>
      </c>
      <c r="Y60" s="19"/>
      <c r="Z60" s="20"/>
    </row>
    <row r="63" spans="1:26" ht="18" x14ac:dyDescent="0.25">
      <c r="A63" s="26" t="s">
        <v>15</v>
      </c>
      <c r="B63" s="29"/>
      <c r="C63" s="29"/>
      <c r="E63" s="29"/>
      <c r="F63" s="29"/>
      <c r="J63" s="26" t="s">
        <v>15</v>
      </c>
      <c r="K63" s="27"/>
      <c r="L63" s="27"/>
      <c r="M63" s="27"/>
      <c r="N63" s="27"/>
      <c r="O63" s="27"/>
      <c r="S63" s="26" t="s">
        <v>15</v>
      </c>
      <c r="T63" s="27"/>
      <c r="U63" s="27"/>
      <c r="V63" s="27"/>
      <c r="W63" s="27"/>
      <c r="X63" s="27"/>
    </row>
    <row r="64" spans="1:26" ht="39.6" x14ac:dyDescent="0.25">
      <c r="A64" s="11" t="s">
        <v>8</v>
      </c>
      <c r="B64" s="11" t="s">
        <v>16</v>
      </c>
      <c r="C64" s="11" t="s">
        <v>0</v>
      </c>
      <c r="D64" s="11" t="s">
        <v>1</v>
      </c>
      <c r="E64" s="11" t="s">
        <v>10</v>
      </c>
      <c r="F64" s="11" t="s">
        <v>11</v>
      </c>
      <c r="G64" s="5" t="s">
        <v>13</v>
      </c>
      <c r="H64" s="6" t="s">
        <v>12</v>
      </c>
      <c r="J64" s="11" t="s">
        <v>8</v>
      </c>
      <c r="K64" s="11" t="s">
        <v>16</v>
      </c>
      <c r="L64" s="11" t="s">
        <v>0</v>
      </c>
      <c r="M64" s="11" t="s">
        <v>1</v>
      </c>
      <c r="N64" s="11" t="s">
        <v>10</v>
      </c>
      <c r="O64" s="11" t="s">
        <v>11</v>
      </c>
      <c r="P64" s="5" t="s">
        <v>13</v>
      </c>
      <c r="Q64" s="6" t="s">
        <v>12</v>
      </c>
      <c r="S64" s="11" t="s">
        <v>8</v>
      </c>
      <c r="T64" s="11" t="s">
        <v>16</v>
      </c>
      <c r="U64" s="11" t="s">
        <v>0</v>
      </c>
      <c r="V64" s="11" t="s">
        <v>1</v>
      </c>
      <c r="W64" s="11" t="s">
        <v>10</v>
      </c>
      <c r="X64" s="11" t="s">
        <v>11</v>
      </c>
      <c r="Y64" s="5" t="s">
        <v>13</v>
      </c>
      <c r="Z64" s="6" t="s">
        <v>12</v>
      </c>
    </row>
    <row r="65" spans="1:26" x14ac:dyDescent="0.25">
      <c r="A65" s="16">
        <v>1</v>
      </c>
      <c r="B65" s="30">
        <v>4</v>
      </c>
      <c r="C65" s="30">
        <v>126.9</v>
      </c>
      <c r="D65" s="30">
        <v>20148</v>
      </c>
      <c r="E65" s="31">
        <v>2390</v>
      </c>
      <c r="F65" s="30">
        <v>10767104</v>
      </c>
      <c r="G65" s="19">
        <f>AVERAGE(D65:D93)</f>
        <v>16879.827586206895</v>
      </c>
      <c r="H65" s="20">
        <f>STDEV(D65:D93)/SQRT(29)</f>
        <v>749.74872649390034</v>
      </c>
      <c r="J65" s="16">
        <v>2</v>
      </c>
      <c r="K65" s="7">
        <v>20</v>
      </c>
      <c r="L65" s="7">
        <v>138.30000000000001</v>
      </c>
      <c r="M65" s="12">
        <v>7692</v>
      </c>
      <c r="N65" s="8">
        <v>1060</v>
      </c>
      <c r="O65" s="7">
        <v>4287488</v>
      </c>
      <c r="P65" s="19">
        <f>AVERAGE(M65:M141)</f>
        <v>9517.8831168831166</v>
      </c>
      <c r="Q65" s="20">
        <f>STDEV(M65:M141)/SQRT(77)</f>
        <v>195.57511888567259</v>
      </c>
      <c r="S65" s="16">
        <v>1</v>
      </c>
      <c r="T65" s="7">
        <v>21</v>
      </c>
      <c r="U65" s="7">
        <v>132.4</v>
      </c>
      <c r="V65" s="12">
        <v>6485</v>
      </c>
      <c r="W65" s="8">
        <v>2550</v>
      </c>
      <c r="X65" s="7">
        <v>26332160</v>
      </c>
      <c r="Y65" s="19">
        <f>AVERAGE(V65:V127)</f>
        <v>6858.0158730158728</v>
      </c>
      <c r="Z65" s="20">
        <f>STDEV(V65:V127)/SQRT(63)</f>
        <v>201.72594943361082</v>
      </c>
    </row>
    <row r="66" spans="1:26" x14ac:dyDescent="0.25">
      <c r="A66" s="17"/>
      <c r="B66" s="30">
        <v>8</v>
      </c>
      <c r="C66" s="30">
        <v>140.1</v>
      </c>
      <c r="D66" s="30">
        <v>20427</v>
      </c>
      <c r="E66" s="31">
        <v>13100</v>
      </c>
      <c r="F66" s="30">
        <v>60005632</v>
      </c>
      <c r="G66" s="19"/>
      <c r="H66" s="20"/>
      <c r="J66" s="17"/>
      <c r="K66" s="7">
        <v>27</v>
      </c>
      <c r="L66" s="7">
        <v>118</v>
      </c>
      <c r="M66" s="12">
        <v>7038</v>
      </c>
      <c r="N66" s="8">
        <v>2860</v>
      </c>
      <c r="O66" s="7">
        <v>11773440</v>
      </c>
      <c r="P66" s="19"/>
      <c r="Q66" s="20"/>
      <c r="S66" s="17"/>
      <c r="T66" s="7">
        <v>15</v>
      </c>
      <c r="U66" s="7">
        <v>128</v>
      </c>
      <c r="V66" s="12">
        <v>3614</v>
      </c>
      <c r="W66" s="8">
        <v>3710</v>
      </c>
      <c r="X66" s="7">
        <v>38990848</v>
      </c>
      <c r="Y66" s="19"/>
      <c r="Z66" s="20"/>
    </row>
    <row r="67" spans="1:26" x14ac:dyDescent="0.25">
      <c r="A67" s="17"/>
      <c r="B67" s="30">
        <v>13</v>
      </c>
      <c r="C67" s="30">
        <v>115.5</v>
      </c>
      <c r="D67" s="30">
        <v>21539</v>
      </c>
      <c r="E67" s="31">
        <v>14900</v>
      </c>
      <c r="F67" s="30">
        <v>91319296</v>
      </c>
      <c r="G67" s="19"/>
      <c r="H67" s="20"/>
      <c r="J67" s="17"/>
      <c r="K67" s="7">
        <v>5</v>
      </c>
      <c r="L67" s="7">
        <v>119</v>
      </c>
      <c r="M67" s="12">
        <v>8879</v>
      </c>
      <c r="N67" s="8">
        <v>16100</v>
      </c>
      <c r="O67" s="7">
        <v>67009024</v>
      </c>
      <c r="P67" s="19"/>
      <c r="Q67" s="20"/>
      <c r="S67" s="17"/>
      <c r="T67" s="7">
        <v>14</v>
      </c>
      <c r="U67" s="7">
        <v>110.1</v>
      </c>
      <c r="V67" s="12">
        <v>11905</v>
      </c>
      <c r="W67" s="8">
        <v>3660</v>
      </c>
      <c r="X67" s="7">
        <v>55298560</v>
      </c>
      <c r="Y67" s="19"/>
      <c r="Z67" s="20"/>
    </row>
    <row r="68" spans="1:26" x14ac:dyDescent="0.25">
      <c r="A68" s="17"/>
      <c r="B68" s="30">
        <v>6</v>
      </c>
      <c r="C68" s="30">
        <v>129.30000000000001</v>
      </c>
      <c r="D68" s="30">
        <v>22565</v>
      </c>
      <c r="E68" s="31">
        <v>24300</v>
      </c>
      <c r="F68" s="30">
        <v>95452928</v>
      </c>
      <c r="G68" s="19"/>
      <c r="H68" s="20"/>
      <c r="J68" s="17"/>
      <c r="K68" s="7">
        <v>25</v>
      </c>
      <c r="L68" s="7">
        <v>115.2</v>
      </c>
      <c r="M68" s="12">
        <v>9522</v>
      </c>
      <c r="N68" s="8">
        <v>16100</v>
      </c>
      <c r="O68" s="7">
        <v>69694464</v>
      </c>
      <c r="P68" s="19"/>
      <c r="Q68" s="20"/>
      <c r="S68" s="17"/>
      <c r="T68" s="7">
        <v>30</v>
      </c>
      <c r="U68" s="7">
        <v>111.3</v>
      </c>
      <c r="V68" s="12">
        <v>10452</v>
      </c>
      <c r="W68" s="8">
        <v>10800</v>
      </c>
      <c r="X68" s="7">
        <v>128568064</v>
      </c>
      <c r="Y68" s="19"/>
      <c r="Z68" s="20"/>
    </row>
    <row r="69" spans="1:26" x14ac:dyDescent="0.25">
      <c r="A69" s="17"/>
      <c r="B69" s="30">
        <v>12</v>
      </c>
      <c r="C69" s="30">
        <v>135.6</v>
      </c>
      <c r="D69" s="30">
        <v>24753</v>
      </c>
      <c r="E69" s="31">
        <v>23300</v>
      </c>
      <c r="F69" s="30">
        <v>103215104</v>
      </c>
      <c r="G69" s="19"/>
      <c r="H69" s="20"/>
      <c r="J69" s="17"/>
      <c r="K69" s="7">
        <v>6</v>
      </c>
      <c r="L69" s="7">
        <v>129.6</v>
      </c>
      <c r="M69" s="12">
        <v>9402</v>
      </c>
      <c r="N69" s="8">
        <v>20800</v>
      </c>
      <c r="O69" s="7">
        <v>69810176</v>
      </c>
      <c r="P69" s="19"/>
      <c r="Q69" s="20"/>
      <c r="S69" s="17"/>
      <c r="T69" s="7">
        <v>6</v>
      </c>
      <c r="U69" s="7">
        <v>117.2</v>
      </c>
      <c r="V69" s="12">
        <v>7591</v>
      </c>
      <c r="W69" s="8">
        <v>17800</v>
      </c>
      <c r="X69" s="7">
        <v>164247808</v>
      </c>
      <c r="Y69" s="19"/>
      <c r="Z69" s="20"/>
    </row>
    <row r="70" spans="1:26" x14ac:dyDescent="0.25">
      <c r="A70" s="17"/>
      <c r="B70" s="30">
        <v>10</v>
      </c>
      <c r="C70" s="30">
        <v>131.19999999999999</v>
      </c>
      <c r="D70" s="30">
        <v>25123</v>
      </c>
      <c r="E70" s="31">
        <v>19600</v>
      </c>
      <c r="F70" s="30">
        <v>103756800</v>
      </c>
      <c r="G70" s="19"/>
      <c r="H70" s="20"/>
      <c r="J70" s="17"/>
      <c r="K70" s="7">
        <v>16</v>
      </c>
      <c r="L70" s="7">
        <v>138.9</v>
      </c>
      <c r="M70" s="12">
        <v>8069</v>
      </c>
      <c r="N70" s="8">
        <v>21100</v>
      </c>
      <c r="O70" s="7">
        <v>77926144</v>
      </c>
      <c r="P70" s="19"/>
      <c r="Q70" s="20"/>
      <c r="S70" s="17"/>
      <c r="T70" s="7">
        <v>18</v>
      </c>
      <c r="U70" s="7">
        <v>116.4</v>
      </c>
      <c r="V70" s="12">
        <v>7404</v>
      </c>
      <c r="W70" s="8">
        <v>17000</v>
      </c>
      <c r="X70" s="7">
        <v>164772864</v>
      </c>
      <c r="Y70" s="19"/>
      <c r="Z70" s="20"/>
    </row>
    <row r="71" spans="1:26" x14ac:dyDescent="0.25">
      <c r="A71" s="17"/>
      <c r="B71" s="30">
        <v>7</v>
      </c>
      <c r="C71" s="30">
        <v>123.6</v>
      </c>
      <c r="D71" s="30">
        <v>21028</v>
      </c>
      <c r="E71" s="31">
        <v>24200</v>
      </c>
      <c r="F71" s="30">
        <v>165297152</v>
      </c>
      <c r="G71" s="19"/>
      <c r="H71" s="20"/>
      <c r="J71" s="17"/>
      <c r="K71" s="7">
        <v>23</v>
      </c>
      <c r="L71" s="7">
        <v>142.30000000000001</v>
      </c>
      <c r="M71" s="12">
        <v>7543</v>
      </c>
      <c r="N71" s="8">
        <v>23200</v>
      </c>
      <c r="O71" s="7">
        <v>80952576</v>
      </c>
      <c r="P71" s="19"/>
      <c r="Q71" s="20"/>
      <c r="S71" s="17"/>
      <c r="T71" s="7">
        <v>12</v>
      </c>
      <c r="U71" s="7">
        <v>113.6</v>
      </c>
      <c r="V71" s="12">
        <v>6387</v>
      </c>
      <c r="W71" s="8">
        <v>17100</v>
      </c>
      <c r="X71" s="7">
        <v>171269120</v>
      </c>
      <c r="Y71" s="19"/>
      <c r="Z71" s="20"/>
    </row>
    <row r="72" spans="1:26" x14ac:dyDescent="0.25">
      <c r="A72" s="18"/>
      <c r="B72" s="30">
        <v>9</v>
      </c>
      <c r="C72" s="30">
        <v>121.9</v>
      </c>
      <c r="D72" s="30">
        <v>18821</v>
      </c>
      <c r="E72" s="31">
        <v>23800</v>
      </c>
      <c r="F72" s="30">
        <v>180922112</v>
      </c>
      <c r="G72" s="19"/>
      <c r="H72" s="20"/>
      <c r="J72" s="17"/>
      <c r="K72" s="7">
        <v>21</v>
      </c>
      <c r="L72" s="7">
        <v>115.9</v>
      </c>
      <c r="M72" s="12">
        <v>9803</v>
      </c>
      <c r="N72" s="8">
        <v>19500</v>
      </c>
      <c r="O72" s="7">
        <v>82237184</v>
      </c>
      <c r="P72" s="19"/>
      <c r="Q72" s="20"/>
      <c r="S72" s="17"/>
      <c r="T72" s="7">
        <v>19</v>
      </c>
      <c r="U72" s="7">
        <v>121.7</v>
      </c>
      <c r="V72" s="12">
        <v>7812</v>
      </c>
      <c r="W72" s="8">
        <v>19100</v>
      </c>
      <c r="X72" s="7">
        <v>191305472</v>
      </c>
      <c r="Y72" s="19"/>
      <c r="Z72" s="20"/>
    </row>
    <row r="73" spans="1:26" x14ac:dyDescent="0.25">
      <c r="A73" s="16">
        <v>2</v>
      </c>
      <c r="B73" s="30">
        <v>1</v>
      </c>
      <c r="C73" s="30">
        <v>126</v>
      </c>
      <c r="D73" s="30">
        <v>16257</v>
      </c>
      <c r="E73" s="31">
        <v>26500</v>
      </c>
      <c r="F73" s="30">
        <v>244468480</v>
      </c>
      <c r="G73" s="19"/>
      <c r="H73" s="20"/>
      <c r="J73" s="17"/>
      <c r="K73" s="7">
        <v>18</v>
      </c>
      <c r="L73" s="7">
        <v>137.9</v>
      </c>
      <c r="M73" s="12">
        <v>10542</v>
      </c>
      <c r="N73" s="8">
        <v>24800</v>
      </c>
      <c r="O73" s="7">
        <v>86671616</v>
      </c>
      <c r="P73" s="19"/>
      <c r="Q73" s="20"/>
      <c r="S73" s="17"/>
      <c r="T73" s="7">
        <v>24</v>
      </c>
      <c r="U73" s="7">
        <v>128.4</v>
      </c>
      <c r="V73" s="12">
        <v>6929</v>
      </c>
      <c r="W73" s="8">
        <v>22400</v>
      </c>
      <c r="X73" s="7">
        <v>192929536</v>
      </c>
      <c r="Y73" s="19"/>
      <c r="Z73" s="20"/>
    </row>
    <row r="74" spans="1:26" x14ac:dyDescent="0.25">
      <c r="A74" s="17"/>
      <c r="B74" s="30">
        <v>3</v>
      </c>
      <c r="C74" s="30">
        <v>138.9</v>
      </c>
      <c r="D74" s="30">
        <v>17376</v>
      </c>
      <c r="E74" s="31">
        <v>30100</v>
      </c>
      <c r="F74" s="30">
        <v>310522624</v>
      </c>
      <c r="G74" s="19"/>
      <c r="H74" s="20"/>
      <c r="J74" s="17"/>
      <c r="K74" s="7">
        <v>12</v>
      </c>
      <c r="L74" s="7">
        <v>113.9</v>
      </c>
      <c r="M74" s="12">
        <v>10043</v>
      </c>
      <c r="N74" s="8">
        <v>15400</v>
      </c>
      <c r="O74" s="7">
        <v>89230848</v>
      </c>
      <c r="P74" s="19"/>
      <c r="Q74" s="20"/>
      <c r="S74" s="17"/>
      <c r="T74" s="7">
        <v>26</v>
      </c>
      <c r="U74" s="7">
        <v>134</v>
      </c>
      <c r="V74" s="12">
        <v>6982</v>
      </c>
      <c r="W74" s="8">
        <v>26900</v>
      </c>
      <c r="X74" s="7">
        <v>195222784</v>
      </c>
      <c r="Y74" s="19"/>
      <c r="Z74" s="20"/>
    </row>
    <row r="75" spans="1:26" x14ac:dyDescent="0.25">
      <c r="A75" s="17"/>
      <c r="B75" s="30">
        <v>2</v>
      </c>
      <c r="C75" s="30">
        <v>144.9</v>
      </c>
      <c r="D75" s="30">
        <v>18223</v>
      </c>
      <c r="E75" s="31">
        <v>31100</v>
      </c>
      <c r="F75" s="30">
        <v>324864256</v>
      </c>
      <c r="G75" s="19"/>
      <c r="H75" s="20"/>
      <c r="J75" s="17"/>
      <c r="K75" s="7">
        <v>19</v>
      </c>
      <c r="L75" s="7">
        <v>128.9</v>
      </c>
      <c r="M75" s="12">
        <v>9250</v>
      </c>
      <c r="N75" s="8">
        <v>21800</v>
      </c>
      <c r="O75" s="7">
        <v>91873280</v>
      </c>
      <c r="P75" s="19"/>
      <c r="Q75" s="20"/>
      <c r="S75" s="17"/>
      <c r="T75" s="7">
        <v>13</v>
      </c>
      <c r="U75" s="7">
        <v>122.9</v>
      </c>
      <c r="V75" s="12">
        <v>5405</v>
      </c>
      <c r="W75" s="8">
        <v>21100</v>
      </c>
      <c r="X75" s="7">
        <v>200439552</v>
      </c>
      <c r="Y75" s="19"/>
      <c r="Z75" s="20"/>
    </row>
    <row r="76" spans="1:26" x14ac:dyDescent="0.25">
      <c r="A76" s="18"/>
      <c r="B76" s="30">
        <v>5</v>
      </c>
      <c r="C76" s="30">
        <v>159.30000000000001</v>
      </c>
      <c r="D76" s="30">
        <v>10922</v>
      </c>
      <c r="E76" s="31">
        <v>29100</v>
      </c>
      <c r="F76" s="30">
        <v>362861056</v>
      </c>
      <c r="G76" s="19"/>
      <c r="H76" s="20"/>
      <c r="J76" s="17"/>
      <c r="K76" s="7">
        <v>14</v>
      </c>
      <c r="L76" s="7">
        <v>115.7</v>
      </c>
      <c r="M76" s="12">
        <v>9653</v>
      </c>
      <c r="N76" s="8">
        <v>18100</v>
      </c>
      <c r="O76" s="7">
        <v>97268736</v>
      </c>
      <c r="P76" s="19"/>
      <c r="Q76" s="20"/>
      <c r="S76" s="17"/>
      <c r="T76" s="7">
        <v>20</v>
      </c>
      <c r="U76" s="7">
        <v>124.5</v>
      </c>
      <c r="V76" s="12">
        <v>8146</v>
      </c>
      <c r="W76" s="8">
        <v>20600</v>
      </c>
      <c r="X76" s="7">
        <v>206166016</v>
      </c>
      <c r="Y76" s="19"/>
      <c r="Z76" s="20"/>
    </row>
    <row r="77" spans="1:26" x14ac:dyDescent="0.25">
      <c r="A77" s="16">
        <v>3</v>
      </c>
      <c r="B77" s="30">
        <v>13</v>
      </c>
      <c r="C77" s="30">
        <v>121.3</v>
      </c>
      <c r="D77" s="30">
        <v>14487</v>
      </c>
      <c r="E77" s="31">
        <v>5850</v>
      </c>
      <c r="F77" s="30">
        <v>59672576</v>
      </c>
      <c r="G77" s="19"/>
      <c r="H77" s="20"/>
      <c r="J77" s="17"/>
      <c r="K77" s="7">
        <v>8</v>
      </c>
      <c r="L77" s="7">
        <v>122.2</v>
      </c>
      <c r="M77" s="12">
        <v>7658</v>
      </c>
      <c r="N77" s="8">
        <v>19500</v>
      </c>
      <c r="O77" s="7">
        <v>101039616</v>
      </c>
      <c r="P77" s="19"/>
      <c r="Q77" s="20"/>
      <c r="S77" s="17"/>
      <c r="T77" s="7">
        <v>2</v>
      </c>
      <c r="U77" s="7">
        <v>107.8</v>
      </c>
      <c r="V77" s="12">
        <v>7040</v>
      </c>
      <c r="W77" s="8">
        <v>21000</v>
      </c>
      <c r="X77" s="7">
        <v>222093312</v>
      </c>
      <c r="Y77" s="19"/>
      <c r="Z77" s="20"/>
    </row>
    <row r="78" spans="1:26" x14ac:dyDescent="0.25">
      <c r="A78" s="17"/>
      <c r="B78" s="30">
        <v>12</v>
      </c>
      <c r="C78" s="30">
        <v>145.6</v>
      </c>
      <c r="D78" s="30">
        <v>11212</v>
      </c>
      <c r="E78" s="31">
        <v>24900</v>
      </c>
      <c r="F78" s="30">
        <v>155990784</v>
      </c>
      <c r="G78" s="19"/>
      <c r="H78" s="20"/>
      <c r="J78" s="17"/>
      <c r="K78" s="7">
        <v>9</v>
      </c>
      <c r="L78" s="7">
        <v>134.4</v>
      </c>
      <c r="M78" s="12">
        <v>9617</v>
      </c>
      <c r="N78" s="8">
        <v>26000</v>
      </c>
      <c r="O78" s="7">
        <v>108017408</v>
      </c>
      <c r="P78" s="19"/>
      <c r="Q78" s="20"/>
      <c r="S78" s="17"/>
      <c r="T78" s="7">
        <v>22</v>
      </c>
      <c r="U78" s="7">
        <v>122.6</v>
      </c>
      <c r="V78" s="12">
        <v>6786</v>
      </c>
      <c r="W78" s="8">
        <v>24700</v>
      </c>
      <c r="X78" s="7">
        <v>226592256</v>
      </c>
      <c r="Y78" s="19"/>
      <c r="Z78" s="20"/>
    </row>
    <row r="79" spans="1:26" x14ac:dyDescent="0.25">
      <c r="A79" s="17"/>
      <c r="B79" s="30">
        <v>9</v>
      </c>
      <c r="C79" s="30">
        <v>134.9</v>
      </c>
      <c r="D79" s="30">
        <v>11590</v>
      </c>
      <c r="E79" s="31">
        <v>23200</v>
      </c>
      <c r="F79" s="30">
        <v>201207040</v>
      </c>
      <c r="G79" s="19"/>
      <c r="H79" s="20"/>
      <c r="J79" s="17"/>
      <c r="K79" s="7">
        <v>4</v>
      </c>
      <c r="L79" s="7">
        <v>121.1</v>
      </c>
      <c r="M79" s="12">
        <v>10418</v>
      </c>
      <c r="N79" s="8">
        <v>24000</v>
      </c>
      <c r="O79" s="7">
        <v>115414528</v>
      </c>
      <c r="P79" s="19"/>
      <c r="Q79" s="20"/>
      <c r="S79" s="17"/>
      <c r="T79" s="7">
        <v>8</v>
      </c>
      <c r="U79" s="7">
        <v>135.30000000000001</v>
      </c>
      <c r="V79" s="12">
        <v>5176</v>
      </c>
      <c r="W79" s="8">
        <v>19700</v>
      </c>
      <c r="X79" s="7">
        <v>234120192</v>
      </c>
      <c r="Y79" s="19"/>
      <c r="Z79" s="20"/>
    </row>
    <row r="80" spans="1:26" x14ac:dyDescent="0.25">
      <c r="A80" s="17"/>
      <c r="B80" s="30">
        <v>7</v>
      </c>
      <c r="C80" s="30">
        <v>107.2</v>
      </c>
      <c r="D80" s="30">
        <v>17540</v>
      </c>
      <c r="E80" s="31">
        <v>24800</v>
      </c>
      <c r="F80" s="30">
        <v>273752832</v>
      </c>
      <c r="G80" s="19"/>
      <c r="H80" s="20"/>
      <c r="J80" s="17"/>
      <c r="K80" s="7">
        <v>13</v>
      </c>
      <c r="L80" s="7">
        <v>124.4</v>
      </c>
      <c r="M80" s="12">
        <v>10732</v>
      </c>
      <c r="N80" s="8">
        <v>22600</v>
      </c>
      <c r="O80" s="7">
        <v>125652992</v>
      </c>
      <c r="P80" s="19"/>
      <c r="Q80" s="20"/>
      <c r="S80" s="17"/>
      <c r="T80" s="7">
        <v>29</v>
      </c>
      <c r="U80" s="7">
        <v>114.9</v>
      </c>
      <c r="V80" s="12">
        <v>7806</v>
      </c>
      <c r="W80" s="8">
        <v>20900</v>
      </c>
      <c r="X80" s="7">
        <v>235259392</v>
      </c>
      <c r="Y80" s="19"/>
      <c r="Z80" s="20"/>
    </row>
    <row r="81" spans="1:26" x14ac:dyDescent="0.25">
      <c r="A81" s="17"/>
      <c r="B81" s="30">
        <v>6</v>
      </c>
      <c r="C81" s="30">
        <v>122.1</v>
      </c>
      <c r="D81" s="30">
        <v>18105</v>
      </c>
      <c r="E81" s="31">
        <v>22400</v>
      </c>
      <c r="F81" s="30">
        <v>323743488</v>
      </c>
      <c r="G81" s="19"/>
      <c r="H81" s="20"/>
      <c r="J81" s="17"/>
      <c r="K81" s="7">
        <v>7</v>
      </c>
      <c r="L81" s="7">
        <v>122.7</v>
      </c>
      <c r="M81" s="12">
        <v>9368</v>
      </c>
      <c r="N81" s="8">
        <v>22700</v>
      </c>
      <c r="O81" s="7">
        <v>132231424</v>
      </c>
      <c r="P81" s="19"/>
      <c r="Q81" s="20"/>
      <c r="S81" s="17"/>
      <c r="T81" s="7">
        <v>31</v>
      </c>
      <c r="U81" s="7">
        <v>111.5</v>
      </c>
      <c r="V81" s="12">
        <v>10675</v>
      </c>
      <c r="W81" s="8">
        <v>19300</v>
      </c>
      <c r="X81" s="7">
        <v>244827392</v>
      </c>
      <c r="Y81" s="19"/>
      <c r="Z81" s="20"/>
    </row>
    <row r="82" spans="1:26" x14ac:dyDescent="0.25">
      <c r="A82" s="17"/>
      <c r="B82" s="30">
        <v>1</v>
      </c>
      <c r="C82" s="30">
        <v>150.9</v>
      </c>
      <c r="D82" s="30">
        <v>12524</v>
      </c>
      <c r="E82" s="31">
        <v>31000</v>
      </c>
      <c r="F82" s="30">
        <v>326847488</v>
      </c>
      <c r="G82" s="19"/>
      <c r="H82" s="20"/>
      <c r="J82" s="17"/>
      <c r="K82" s="7">
        <v>10</v>
      </c>
      <c r="L82" s="7">
        <v>129</v>
      </c>
      <c r="M82" s="12">
        <v>11081</v>
      </c>
      <c r="N82" s="8">
        <v>27600</v>
      </c>
      <c r="O82" s="7">
        <v>150445568</v>
      </c>
      <c r="P82" s="19"/>
      <c r="Q82" s="20"/>
      <c r="S82" s="18"/>
      <c r="T82" s="7">
        <v>17</v>
      </c>
      <c r="U82" s="7">
        <v>130.19999999999999</v>
      </c>
      <c r="V82" s="12">
        <v>6326</v>
      </c>
      <c r="W82" s="8">
        <v>28200</v>
      </c>
      <c r="X82" s="7">
        <v>329404416</v>
      </c>
      <c r="Y82" s="19"/>
      <c r="Z82" s="20"/>
    </row>
    <row r="83" spans="1:26" x14ac:dyDescent="0.25">
      <c r="A83" s="18"/>
      <c r="B83" s="30">
        <v>5</v>
      </c>
      <c r="C83" s="30">
        <v>122.3</v>
      </c>
      <c r="D83" s="30">
        <v>18335</v>
      </c>
      <c r="E83" s="31">
        <v>47600</v>
      </c>
      <c r="F83" s="30">
        <v>512571904</v>
      </c>
      <c r="G83" s="19"/>
      <c r="H83" s="20"/>
      <c r="J83" s="18"/>
      <c r="K83" s="7">
        <v>15</v>
      </c>
      <c r="L83" s="7">
        <v>128</v>
      </c>
      <c r="M83" s="12">
        <v>10792</v>
      </c>
      <c r="N83" s="8">
        <v>32200</v>
      </c>
      <c r="O83" s="7">
        <v>167548928</v>
      </c>
      <c r="P83" s="19"/>
      <c r="Q83" s="20"/>
      <c r="S83" s="16">
        <v>2</v>
      </c>
      <c r="T83" s="7">
        <v>16</v>
      </c>
      <c r="U83" s="7">
        <v>100.4</v>
      </c>
      <c r="V83" s="12">
        <v>7477</v>
      </c>
      <c r="W83" s="8">
        <v>5710</v>
      </c>
      <c r="X83" s="7">
        <v>65542656</v>
      </c>
      <c r="Y83" s="19"/>
      <c r="Z83" s="20"/>
    </row>
    <row r="84" spans="1:26" x14ac:dyDescent="0.25">
      <c r="A84" s="16">
        <v>0</v>
      </c>
      <c r="B84" s="30">
        <v>11</v>
      </c>
      <c r="C84" s="30">
        <v>130.19999999999999</v>
      </c>
      <c r="D84" s="30">
        <v>12551</v>
      </c>
      <c r="E84" s="31">
        <v>2900</v>
      </c>
      <c r="F84" s="30">
        <v>8654592</v>
      </c>
      <c r="G84" s="19"/>
      <c r="H84" s="20"/>
      <c r="J84" s="16">
        <v>3</v>
      </c>
      <c r="K84" s="7">
        <v>11</v>
      </c>
      <c r="L84" s="7">
        <v>146</v>
      </c>
      <c r="M84" s="12">
        <v>9319</v>
      </c>
      <c r="N84" s="8">
        <v>4430</v>
      </c>
      <c r="O84" s="7">
        <v>15843584</v>
      </c>
      <c r="P84" s="19"/>
      <c r="Q84" s="20"/>
      <c r="S84" s="17"/>
      <c r="T84" s="7">
        <v>1</v>
      </c>
      <c r="U84" s="7">
        <v>135.6</v>
      </c>
      <c r="V84" s="12">
        <v>4320</v>
      </c>
      <c r="W84" s="8">
        <v>5390</v>
      </c>
      <c r="X84" s="7">
        <v>67984128</v>
      </c>
      <c r="Y84" s="19"/>
      <c r="Z84" s="20"/>
    </row>
    <row r="85" spans="1:26" x14ac:dyDescent="0.25">
      <c r="A85" s="17"/>
      <c r="B85" s="30">
        <v>5</v>
      </c>
      <c r="C85" s="30">
        <v>108.1</v>
      </c>
      <c r="D85" s="30">
        <v>9065</v>
      </c>
      <c r="E85" s="31">
        <v>2350</v>
      </c>
      <c r="F85" s="30">
        <v>9504000</v>
      </c>
      <c r="G85" s="19"/>
      <c r="H85" s="20"/>
      <c r="J85" s="17"/>
      <c r="K85" s="7">
        <v>8</v>
      </c>
      <c r="L85" s="7">
        <v>102.6</v>
      </c>
      <c r="M85" s="12">
        <v>8862</v>
      </c>
      <c r="N85" s="8">
        <v>5170</v>
      </c>
      <c r="O85" s="7">
        <v>19619328</v>
      </c>
      <c r="P85" s="19"/>
      <c r="Q85" s="20"/>
      <c r="S85" s="17"/>
      <c r="T85" s="7">
        <v>11</v>
      </c>
      <c r="U85" s="7">
        <v>141.6</v>
      </c>
      <c r="V85" s="12">
        <v>5016</v>
      </c>
      <c r="W85" s="8">
        <v>11400</v>
      </c>
      <c r="X85" s="7">
        <v>160673792</v>
      </c>
      <c r="Y85" s="19"/>
      <c r="Z85" s="20"/>
    </row>
    <row r="86" spans="1:26" x14ac:dyDescent="0.25">
      <c r="A86" s="17"/>
      <c r="B86" s="30">
        <v>12</v>
      </c>
      <c r="C86" s="30">
        <v>111.9</v>
      </c>
      <c r="D86" s="30">
        <v>18096</v>
      </c>
      <c r="E86" s="31">
        <v>6310</v>
      </c>
      <c r="F86" s="30">
        <v>21286144</v>
      </c>
      <c r="G86" s="19"/>
      <c r="H86" s="20"/>
      <c r="J86" s="17"/>
      <c r="K86" s="7">
        <v>7</v>
      </c>
      <c r="L86" s="7">
        <v>102.9</v>
      </c>
      <c r="M86" s="12">
        <v>5317</v>
      </c>
      <c r="N86" s="8">
        <v>5450</v>
      </c>
      <c r="O86" s="7">
        <v>21166848</v>
      </c>
      <c r="P86" s="19"/>
      <c r="Q86" s="20"/>
      <c r="S86" s="17"/>
      <c r="T86" s="7">
        <v>2</v>
      </c>
      <c r="U86" s="7">
        <v>100.8</v>
      </c>
      <c r="V86" s="12">
        <v>5836</v>
      </c>
      <c r="W86" s="8">
        <v>11100</v>
      </c>
      <c r="X86" s="7">
        <v>178339584</v>
      </c>
      <c r="Y86" s="19"/>
      <c r="Z86" s="20"/>
    </row>
    <row r="87" spans="1:26" x14ac:dyDescent="0.25">
      <c r="A87" s="17"/>
      <c r="B87" s="30">
        <v>1</v>
      </c>
      <c r="C87" s="30">
        <v>106.1</v>
      </c>
      <c r="D87" s="30">
        <v>15788</v>
      </c>
      <c r="E87" s="31">
        <v>5910</v>
      </c>
      <c r="F87" s="30">
        <v>24660480</v>
      </c>
      <c r="G87" s="19"/>
      <c r="H87" s="20"/>
      <c r="J87" s="17"/>
      <c r="K87" s="7">
        <v>4</v>
      </c>
      <c r="L87" s="7">
        <v>128.30000000000001</v>
      </c>
      <c r="M87" s="12">
        <v>9039</v>
      </c>
      <c r="N87" s="8">
        <v>9570</v>
      </c>
      <c r="O87" s="7">
        <v>35619840</v>
      </c>
      <c r="P87" s="19"/>
      <c r="Q87" s="20"/>
      <c r="S87" s="17"/>
      <c r="T87" s="7">
        <v>13</v>
      </c>
      <c r="U87" s="7">
        <v>110.4</v>
      </c>
      <c r="V87" s="12">
        <v>7508</v>
      </c>
      <c r="W87" s="8">
        <v>18900</v>
      </c>
      <c r="X87" s="7">
        <v>185758720</v>
      </c>
      <c r="Y87" s="19"/>
      <c r="Z87" s="20"/>
    </row>
    <row r="88" spans="1:26" x14ac:dyDescent="0.25">
      <c r="A88" s="17"/>
      <c r="B88" s="30">
        <v>10</v>
      </c>
      <c r="C88" s="30">
        <v>121.4</v>
      </c>
      <c r="D88" s="30">
        <v>17111</v>
      </c>
      <c r="E88" s="31">
        <v>13600</v>
      </c>
      <c r="F88" s="30">
        <v>47009024</v>
      </c>
      <c r="G88" s="19"/>
      <c r="H88" s="20"/>
      <c r="J88" s="17"/>
      <c r="K88" s="7">
        <v>20</v>
      </c>
      <c r="L88" s="7">
        <v>142.6</v>
      </c>
      <c r="M88" s="12">
        <v>7685</v>
      </c>
      <c r="N88" s="8">
        <v>11900</v>
      </c>
      <c r="O88" s="7">
        <v>42792448</v>
      </c>
      <c r="P88" s="19"/>
      <c r="Q88" s="20"/>
      <c r="S88" s="17"/>
      <c r="T88" s="7">
        <v>18</v>
      </c>
      <c r="U88" s="7">
        <v>110.5</v>
      </c>
      <c r="V88" s="12">
        <v>8101</v>
      </c>
      <c r="W88" s="8">
        <v>22300</v>
      </c>
      <c r="X88" s="7">
        <v>229029376</v>
      </c>
      <c r="Y88" s="19"/>
      <c r="Z88" s="20"/>
    </row>
    <row r="89" spans="1:26" x14ac:dyDescent="0.25">
      <c r="A89" s="17"/>
      <c r="B89" s="30">
        <v>14</v>
      </c>
      <c r="C89" s="30">
        <v>131</v>
      </c>
      <c r="D89" s="30">
        <v>15181</v>
      </c>
      <c r="E89" s="31">
        <v>19100</v>
      </c>
      <c r="F89" s="30">
        <v>56441856</v>
      </c>
      <c r="G89" s="19"/>
      <c r="H89" s="20"/>
      <c r="J89" s="17"/>
      <c r="K89" s="7">
        <v>15</v>
      </c>
      <c r="L89" s="7">
        <v>149.6</v>
      </c>
      <c r="M89" s="12">
        <v>7597</v>
      </c>
      <c r="N89" s="8">
        <v>15700</v>
      </c>
      <c r="O89" s="7">
        <v>60992000</v>
      </c>
      <c r="P89" s="19"/>
      <c r="Q89" s="20"/>
      <c r="S89" s="17"/>
      <c r="T89" s="7">
        <v>4</v>
      </c>
      <c r="U89" s="7">
        <v>123.6</v>
      </c>
      <c r="V89" s="12">
        <v>7006</v>
      </c>
      <c r="W89" s="8">
        <v>25200</v>
      </c>
      <c r="X89" s="7">
        <v>347464448</v>
      </c>
      <c r="Y89" s="19"/>
      <c r="Z89" s="20"/>
    </row>
    <row r="90" spans="1:26" x14ac:dyDescent="0.25">
      <c r="A90" s="17"/>
      <c r="B90" s="30">
        <v>8</v>
      </c>
      <c r="C90" s="30">
        <v>125.3</v>
      </c>
      <c r="D90" s="30">
        <v>16308</v>
      </c>
      <c r="E90" s="31">
        <v>19200</v>
      </c>
      <c r="F90" s="30">
        <v>62593280</v>
      </c>
      <c r="G90" s="19"/>
      <c r="H90" s="20"/>
      <c r="J90" s="17"/>
      <c r="K90" s="7">
        <v>25</v>
      </c>
      <c r="L90" s="7">
        <v>121.8</v>
      </c>
      <c r="M90" s="12">
        <v>10402</v>
      </c>
      <c r="N90" s="8">
        <v>15200</v>
      </c>
      <c r="O90" s="7">
        <v>64799488</v>
      </c>
      <c r="P90" s="19"/>
      <c r="Q90" s="20"/>
      <c r="S90" s="17"/>
      <c r="T90" s="7">
        <v>22</v>
      </c>
      <c r="U90" s="7">
        <v>133.80000000000001</v>
      </c>
      <c r="V90" s="12">
        <v>7331</v>
      </c>
      <c r="W90" s="8">
        <v>37800</v>
      </c>
      <c r="X90" s="7">
        <v>414772736</v>
      </c>
      <c r="Y90" s="19"/>
      <c r="Z90" s="20"/>
    </row>
    <row r="91" spans="1:26" x14ac:dyDescent="0.25">
      <c r="A91" s="17"/>
      <c r="B91" s="30">
        <v>6</v>
      </c>
      <c r="C91" s="30">
        <v>132.9</v>
      </c>
      <c r="D91" s="30">
        <v>15300</v>
      </c>
      <c r="E91" s="31">
        <v>29000</v>
      </c>
      <c r="F91" s="30">
        <v>110252544</v>
      </c>
      <c r="G91" s="19"/>
      <c r="H91" s="20"/>
      <c r="J91" s="17"/>
      <c r="K91" s="7">
        <v>3</v>
      </c>
      <c r="L91" s="7">
        <v>153.19999999999999</v>
      </c>
      <c r="M91" s="12">
        <v>10261</v>
      </c>
      <c r="N91" s="8">
        <v>28600</v>
      </c>
      <c r="O91" s="7">
        <v>74604800</v>
      </c>
      <c r="P91" s="19"/>
      <c r="Q91" s="20"/>
      <c r="S91" s="17"/>
      <c r="T91" s="7">
        <v>10</v>
      </c>
      <c r="U91" s="7">
        <v>154</v>
      </c>
      <c r="V91" s="12">
        <v>4265</v>
      </c>
      <c r="W91" s="8">
        <v>44200</v>
      </c>
      <c r="X91" s="7">
        <v>582416128</v>
      </c>
      <c r="Y91" s="19"/>
      <c r="Z91" s="20"/>
    </row>
    <row r="92" spans="1:26" x14ac:dyDescent="0.25">
      <c r="A92" s="17"/>
      <c r="B92" s="30">
        <v>7</v>
      </c>
      <c r="C92" s="30">
        <v>128.69999999999999</v>
      </c>
      <c r="D92" s="30">
        <v>13445</v>
      </c>
      <c r="E92" s="31">
        <v>31700</v>
      </c>
      <c r="F92" s="30">
        <v>139348480</v>
      </c>
      <c r="G92" s="19"/>
      <c r="H92" s="20"/>
      <c r="J92" s="17"/>
      <c r="K92" s="7">
        <v>9</v>
      </c>
      <c r="L92" s="7">
        <v>153</v>
      </c>
      <c r="M92" s="12">
        <v>10563</v>
      </c>
      <c r="N92" s="8">
        <v>34200</v>
      </c>
      <c r="O92" s="7">
        <v>98921216</v>
      </c>
      <c r="P92" s="19"/>
      <c r="Q92" s="20"/>
      <c r="S92" s="17"/>
      <c r="T92" s="7">
        <v>12</v>
      </c>
      <c r="U92" s="7">
        <v>157.1</v>
      </c>
      <c r="V92" s="12">
        <v>5077</v>
      </c>
      <c r="W92" s="8">
        <v>55800</v>
      </c>
      <c r="X92" s="7">
        <v>636147456</v>
      </c>
      <c r="Y92" s="19"/>
      <c r="Z92" s="20"/>
    </row>
    <row r="93" spans="1:26" x14ac:dyDescent="0.25">
      <c r="A93" s="18"/>
      <c r="B93" s="30">
        <v>3</v>
      </c>
      <c r="C93" s="30">
        <v>140</v>
      </c>
      <c r="D93" s="30">
        <v>15695</v>
      </c>
      <c r="E93" s="31">
        <v>42100</v>
      </c>
      <c r="F93" s="30">
        <v>163137536</v>
      </c>
      <c r="G93" s="19"/>
      <c r="H93" s="20"/>
      <c r="J93" s="17"/>
      <c r="K93" s="7">
        <v>22</v>
      </c>
      <c r="L93" s="7">
        <v>136.80000000000001</v>
      </c>
      <c r="M93" s="12">
        <v>11110</v>
      </c>
      <c r="N93" s="8">
        <v>32900</v>
      </c>
      <c r="O93" s="7">
        <v>108330752</v>
      </c>
      <c r="P93" s="19"/>
      <c r="Q93" s="20"/>
      <c r="S93" s="18"/>
      <c r="T93" s="7">
        <v>3</v>
      </c>
      <c r="U93" s="7">
        <v>141.9</v>
      </c>
      <c r="V93" s="12">
        <v>4789</v>
      </c>
      <c r="W93" s="8">
        <v>37700</v>
      </c>
      <c r="X93" s="7">
        <v>698828544</v>
      </c>
      <c r="Y93" s="19"/>
      <c r="Z93" s="20"/>
    </row>
    <row r="94" spans="1:26" x14ac:dyDescent="0.25">
      <c r="J94" s="17"/>
      <c r="K94" s="7">
        <v>18</v>
      </c>
      <c r="L94" s="7">
        <v>144</v>
      </c>
      <c r="M94" s="12">
        <v>11261</v>
      </c>
      <c r="N94" s="8">
        <v>37000</v>
      </c>
      <c r="O94" s="7">
        <v>126002688</v>
      </c>
      <c r="P94" s="19"/>
      <c r="Q94" s="20"/>
      <c r="S94" s="16">
        <v>3</v>
      </c>
      <c r="T94" s="7">
        <v>28</v>
      </c>
      <c r="U94" s="7">
        <v>127.2</v>
      </c>
      <c r="V94" s="12">
        <v>5481</v>
      </c>
      <c r="W94" s="8">
        <v>1060</v>
      </c>
      <c r="X94" s="7">
        <v>11058688</v>
      </c>
      <c r="Y94" s="19"/>
      <c r="Z94" s="20"/>
    </row>
    <row r="95" spans="1:26" x14ac:dyDescent="0.25">
      <c r="J95" s="17"/>
      <c r="K95" s="7">
        <v>19</v>
      </c>
      <c r="L95" s="7">
        <v>141.30000000000001</v>
      </c>
      <c r="M95" s="12">
        <v>10047</v>
      </c>
      <c r="N95" s="8">
        <v>35400</v>
      </c>
      <c r="O95" s="7">
        <v>126066176</v>
      </c>
      <c r="P95" s="19"/>
      <c r="Q95" s="20"/>
      <c r="S95" s="17"/>
      <c r="T95" s="7">
        <v>27</v>
      </c>
      <c r="U95" s="7">
        <v>118.2</v>
      </c>
      <c r="V95" s="12">
        <v>6646</v>
      </c>
      <c r="W95" s="8">
        <v>4570</v>
      </c>
      <c r="X95" s="7">
        <v>63976960</v>
      </c>
      <c r="Y95" s="19"/>
      <c r="Z95" s="20"/>
    </row>
    <row r="96" spans="1:26" x14ac:dyDescent="0.25">
      <c r="J96" s="17"/>
      <c r="K96" s="7">
        <v>10</v>
      </c>
      <c r="L96" s="7">
        <v>139.69999999999999</v>
      </c>
      <c r="M96" s="12">
        <v>8953</v>
      </c>
      <c r="N96" s="8">
        <v>30900</v>
      </c>
      <c r="O96" s="7">
        <v>133361408</v>
      </c>
      <c r="P96" s="19"/>
      <c r="Q96" s="20"/>
      <c r="S96" s="17"/>
      <c r="T96" s="7">
        <v>5</v>
      </c>
      <c r="U96" s="7">
        <v>114.3</v>
      </c>
      <c r="V96" s="12">
        <v>8234</v>
      </c>
      <c r="W96" s="8">
        <v>6030</v>
      </c>
      <c r="X96" s="7">
        <v>73516800</v>
      </c>
      <c r="Y96" s="19"/>
      <c r="Z96" s="20"/>
    </row>
    <row r="97" spans="10:26" x14ac:dyDescent="0.25">
      <c r="J97" s="17"/>
      <c r="K97" s="7">
        <v>23</v>
      </c>
      <c r="L97" s="7">
        <v>118.3</v>
      </c>
      <c r="M97" s="12">
        <v>11624</v>
      </c>
      <c r="N97" s="8">
        <v>32700</v>
      </c>
      <c r="O97" s="7">
        <v>157495552</v>
      </c>
      <c r="P97" s="19"/>
      <c r="Q97" s="20"/>
      <c r="S97" s="17"/>
      <c r="T97" s="7">
        <v>6</v>
      </c>
      <c r="U97" s="7">
        <v>100.5</v>
      </c>
      <c r="V97" s="12">
        <v>7664</v>
      </c>
      <c r="W97" s="8">
        <v>15500</v>
      </c>
      <c r="X97" s="7">
        <v>168406016</v>
      </c>
      <c r="Y97" s="19"/>
      <c r="Z97" s="20"/>
    </row>
    <row r="98" spans="10:26" x14ac:dyDescent="0.25">
      <c r="J98" s="17"/>
      <c r="K98" s="7">
        <v>12</v>
      </c>
      <c r="L98" s="7">
        <v>138.4</v>
      </c>
      <c r="M98" s="12">
        <v>6377</v>
      </c>
      <c r="N98" s="8">
        <v>29000</v>
      </c>
      <c r="O98" s="7">
        <v>186876160</v>
      </c>
      <c r="P98" s="19"/>
      <c r="Q98" s="20"/>
      <c r="S98" s="17"/>
      <c r="T98" s="7">
        <v>25</v>
      </c>
      <c r="U98" s="7">
        <v>126.4</v>
      </c>
      <c r="V98" s="12">
        <v>6198</v>
      </c>
      <c r="W98" s="8">
        <v>24000</v>
      </c>
      <c r="X98" s="7">
        <v>187041280</v>
      </c>
      <c r="Y98" s="19"/>
      <c r="Z98" s="20"/>
    </row>
    <row r="99" spans="10:26" x14ac:dyDescent="0.25">
      <c r="J99" s="17"/>
      <c r="K99" s="7">
        <v>17</v>
      </c>
      <c r="L99" s="7">
        <v>127.7</v>
      </c>
      <c r="M99" s="12">
        <v>11622</v>
      </c>
      <c r="N99" s="8">
        <v>38600</v>
      </c>
      <c r="O99" s="7">
        <v>197126144</v>
      </c>
      <c r="P99" s="19"/>
      <c r="Q99" s="20"/>
      <c r="S99" s="17"/>
      <c r="T99" s="7">
        <v>7</v>
      </c>
      <c r="U99" s="7">
        <v>127.3</v>
      </c>
      <c r="V99" s="12">
        <v>8407</v>
      </c>
      <c r="W99" s="8">
        <v>25600</v>
      </c>
      <c r="X99" s="7">
        <v>206786048</v>
      </c>
      <c r="Y99" s="19"/>
      <c r="Z99" s="20"/>
    </row>
    <row r="100" spans="10:26" x14ac:dyDescent="0.25">
      <c r="J100" s="17"/>
      <c r="K100" s="7">
        <v>13</v>
      </c>
      <c r="L100" s="7">
        <v>124.5</v>
      </c>
      <c r="M100" s="12">
        <v>11346</v>
      </c>
      <c r="N100" s="8">
        <v>44500</v>
      </c>
      <c r="O100" s="7">
        <v>237198080</v>
      </c>
      <c r="P100" s="19"/>
      <c r="Q100" s="20"/>
      <c r="S100" s="17"/>
      <c r="T100" s="7">
        <v>12</v>
      </c>
      <c r="U100" s="7">
        <v>126.2</v>
      </c>
      <c r="V100" s="12">
        <v>7871</v>
      </c>
      <c r="W100" s="8">
        <v>28000</v>
      </c>
      <c r="X100" s="7">
        <v>256056064</v>
      </c>
      <c r="Y100" s="19"/>
      <c r="Z100" s="20"/>
    </row>
    <row r="101" spans="10:26" x14ac:dyDescent="0.25">
      <c r="J101" s="18"/>
      <c r="K101" s="7">
        <v>21</v>
      </c>
      <c r="L101" s="7">
        <v>143.69999999999999</v>
      </c>
      <c r="M101" s="12">
        <v>10200</v>
      </c>
      <c r="N101" s="8">
        <v>63500</v>
      </c>
      <c r="O101" s="7">
        <v>303862016</v>
      </c>
      <c r="P101" s="19"/>
      <c r="Q101" s="20"/>
      <c r="S101" s="17"/>
      <c r="T101" s="7">
        <v>4</v>
      </c>
      <c r="U101" s="7">
        <v>132.1</v>
      </c>
      <c r="V101" s="12">
        <v>9097</v>
      </c>
      <c r="W101" s="8">
        <v>29800</v>
      </c>
      <c r="X101" s="7">
        <v>259974656</v>
      </c>
      <c r="Y101" s="19"/>
      <c r="Z101" s="20"/>
    </row>
    <row r="102" spans="10:26" x14ac:dyDescent="0.25">
      <c r="J102" s="16">
        <v>4</v>
      </c>
      <c r="K102" s="9">
        <v>10</v>
      </c>
      <c r="L102" s="7">
        <v>110.6</v>
      </c>
      <c r="M102" s="12">
        <v>11781</v>
      </c>
      <c r="N102" s="8">
        <v>2750</v>
      </c>
      <c r="O102" s="7">
        <v>16731136</v>
      </c>
      <c r="P102" s="19"/>
      <c r="Q102" s="20"/>
      <c r="S102" s="17"/>
      <c r="T102" s="7">
        <v>8</v>
      </c>
      <c r="U102" s="7">
        <v>131.30000000000001</v>
      </c>
      <c r="V102" s="12">
        <v>7953</v>
      </c>
      <c r="W102" s="8">
        <v>32000</v>
      </c>
      <c r="X102" s="7">
        <v>294238976</v>
      </c>
      <c r="Y102" s="19"/>
      <c r="Z102" s="20"/>
    </row>
    <row r="103" spans="10:26" x14ac:dyDescent="0.25">
      <c r="J103" s="17"/>
      <c r="K103" s="9">
        <v>1</v>
      </c>
      <c r="L103" s="7">
        <v>146.69999999999999</v>
      </c>
      <c r="M103" s="12">
        <v>8807</v>
      </c>
      <c r="N103" s="8">
        <v>2930</v>
      </c>
      <c r="O103" s="7">
        <v>16731904</v>
      </c>
      <c r="P103" s="19"/>
      <c r="Q103" s="20"/>
      <c r="S103" s="17"/>
      <c r="T103" s="7">
        <v>20</v>
      </c>
      <c r="U103" s="7">
        <v>127.6</v>
      </c>
      <c r="V103" s="12">
        <v>7483</v>
      </c>
      <c r="W103" s="8">
        <v>29200</v>
      </c>
      <c r="X103" s="7">
        <v>307045632</v>
      </c>
      <c r="Y103" s="19"/>
      <c r="Z103" s="20"/>
    </row>
    <row r="104" spans="10:26" x14ac:dyDescent="0.25">
      <c r="J104" s="17"/>
      <c r="K104" s="9">
        <v>23</v>
      </c>
      <c r="L104" s="7">
        <v>126.2</v>
      </c>
      <c r="M104" s="12">
        <v>8945</v>
      </c>
      <c r="N104" s="8">
        <v>7230</v>
      </c>
      <c r="O104" s="7">
        <v>43406080</v>
      </c>
      <c r="P104" s="19"/>
      <c r="Q104" s="20"/>
      <c r="S104" s="17"/>
      <c r="T104" s="7">
        <v>9</v>
      </c>
      <c r="U104" s="7">
        <v>143.9</v>
      </c>
      <c r="V104" s="12">
        <v>6842</v>
      </c>
      <c r="W104" s="8">
        <v>34000</v>
      </c>
      <c r="X104" s="7">
        <v>307415552</v>
      </c>
      <c r="Y104" s="19"/>
      <c r="Z104" s="20"/>
    </row>
    <row r="105" spans="10:26" x14ac:dyDescent="0.25">
      <c r="J105" s="17"/>
      <c r="K105" s="9">
        <v>13</v>
      </c>
      <c r="L105" s="7">
        <v>116.1</v>
      </c>
      <c r="M105" s="12">
        <v>11224</v>
      </c>
      <c r="N105" s="8">
        <v>15200</v>
      </c>
      <c r="O105" s="7">
        <v>73395456</v>
      </c>
      <c r="P105" s="19"/>
      <c r="Q105" s="20"/>
      <c r="S105" s="17"/>
      <c r="T105" s="7">
        <v>13</v>
      </c>
      <c r="U105" s="7">
        <v>130.1</v>
      </c>
      <c r="V105" s="12">
        <v>6943</v>
      </c>
      <c r="W105" s="8">
        <v>27800</v>
      </c>
      <c r="X105" s="7">
        <v>314955264</v>
      </c>
      <c r="Y105" s="19"/>
      <c r="Z105" s="20"/>
    </row>
    <row r="106" spans="10:26" x14ac:dyDescent="0.25">
      <c r="J106" s="17"/>
      <c r="K106" s="9">
        <v>2</v>
      </c>
      <c r="L106" s="7">
        <v>144.4</v>
      </c>
      <c r="M106" s="12">
        <v>10099</v>
      </c>
      <c r="N106" s="8">
        <v>10100</v>
      </c>
      <c r="O106" s="7">
        <v>75071232</v>
      </c>
      <c r="P106" s="19"/>
      <c r="Q106" s="20"/>
      <c r="S106" s="17"/>
      <c r="T106" s="7">
        <v>18</v>
      </c>
      <c r="U106" s="7">
        <v>128.80000000000001</v>
      </c>
      <c r="V106" s="12">
        <v>7410</v>
      </c>
      <c r="W106" s="8">
        <v>31900</v>
      </c>
      <c r="X106" s="7">
        <v>381919488</v>
      </c>
      <c r="Y106" s="19"/>
      <c r="Z106" s="20"/>
    </row>
    <row r="107" spans="10:26" x14ac:dyDescent="0.25">
      <c r="J107" s="17"/>
      <c r="K107" s="9">
        <v>15</v>
      </c>
      <c r="L107" s="7">
        <v>109.1</v>
      </c>
      <c r="M107" s="12">
        <v>12644</v>
      </c>
      <c r="N107" s="8">
        <v>15500</v>
      </c>
      <c r="O107" s="7">
        <v>83410944</v>
      </c>
      <c r="P107" s="19"/>
      <c r="Q107" s="20"/>
      <c r="S107" s="17"/>
      <c r="T107" s="7">
        <v>24</v>
      </c>
      <c r="U107" s="7">
        <v>151.19999999999999</v>
      </c>
      <c r="V107" s="12">
        <v>5194</v>
      </c>
      <c r="W107" s="8">
        <v>41600</v>
      </c>
      <c r="X107" s="7">
        <v>574932992</v>
      </c>
      <c r="Y107" s="19"/>
      <c r="Z107" s="20"/>
    </row>
    <row r="108" spans="10:26" x14ac:dyDescent="0.25">
      <c r="J108" s="17"/>
      <c r="K108" s="9">
        <v>3</v>
      </c>
      <c r="L108" s="7">
        <v>125.5</v>
      </c>
      <c r="M108" s="12">
        <v>9407</v>
      </c>
      <c r="N108" s="8">
        <v>17100</v>
      </c>
      <c r="O108" s="7">
        <v>112490752</v>
      </c>
      <c r="P108" s="19"/>
      <c r="Q108" s="20"/>
      <c r="S108" s="18"/>
      <c r="T108" s="7">
        <v>19</v>
      </c>
      <c r="U108" s="7">
        <v>149.4</v>
      </c>
      <c r="V108" s="12">
        <v>5385</v>
      </c>
      <c r="W108" s="8">
        <v>42000</v>
      </c>
      <c r="X108" s="7">
        <v>604757504</v>
      </c>
      <c r="Y108" s="19"/>
      <c r="Z108" s="20"/>
    </row>
    <row r="109" spans="10:26" x14ac:dyDescent="0.25">
      <c r="J109" s="17"/>
      <c r="K109" s="9">
        <v>8</v>
      </c>
      <c r="L109" s="7">
        <v>111.5</v>
      </c>
      <c r="M109" s="12">
        <v>10999</v>
      </c>
      <c r="N109" s="8">
        <v>12800</v>
      </c>
      <c r="O109" s="7">
        <v>123999744</v>
      </c>
      <c r="P109" s="19"/>
      <c r="Q109" s="20"/>
      <c r="S109" s="16">
        <v>4</v>
      </c>
      <c r="T109" s="9">
        <v>1</v>
      </c>
      <c r="U109" s="7">
        <v>106.2</v>
      </c>
      <c r="V109" s="12">
        <v>7074</v>
      </c>
      <c r="W109" s="8">
        <v>2020</v>
      </c>
      <c r="X109" s="7">
        <v>16547584</v>
      </c>
      <c r="Y109" s="19"/>
      <c r="Z109" s="20"/>
    </row>
    <row r="110" spans="10:26" x14ac:dyDescent="0.25">
      <c r="J110" s="17"/>
      <c r="K110" s="9">
        <v>9</v>
      </c>
      <c r="L110" s="7">
        <v>146.5</v>
      </c>
      <c r="M110" s="12">
        <v>10475</v>
      </c>
      <c r="N110" s="8">
        <v>29800</v>
      </c>
      <c r="O110" s="7">
        <v>153501952</v>
      </c>
      <c r="P110" s="19"/>
      <c r="Q110" s="20"/>
      <c r="S110" s="17"/>
      <c r="T110" s="9">
        <v>26</v>
      </c>
      <c r="U110" s="7">
        <v>121.5</v>
      </c>
      <c r="V110" s="12">
        <v>6201</v>
      </c>
      <c r="W110" s="8">
        <v>3050</v>
      </c>
      <c r="X110" s="7">
        <v>22139904</v>
      </c>
      <c r="Y110" s="19"/>
      <c r="Z110" s="20"/>
    </row>
    <row r="111" spans="10:26" x14ac:dyDescent="0.25">
      <c r="J111" s="17"/>
      <c r="K111" s="9">
        <v>18</v>
      </c>
      <c r="L111" s="7">
        <v>137.4</v>
      </c>
      <c r="M111" s="12">
        <v>7508</v>
      </c>
      <c r="N111" s="8">
        <v>34200</v>
      </c>
      <c r="O111" s="7">
        <v>222916864</v>
      </c>
      <c r="P111" s="19"/>
      <c r="Q111" s="20"/>
      <c r="S111" s="17"/>
      <c r="T111" s="9">
        <v>12</v>
      </c>
      <c r="U111" s="7">
        <v>131.9</v>
      </c>
      <c r="V111" s="12">
        <v>6910</v>
      </c>
      <c r="W111" s="8">
        <v>2910</v>
      </c>
      <c r="X111" s="7">
        <v>23807232</v>
      </c>
      <c r="Y111" s="19"/>
      <c r="Z111" s="20"/>
    </row>
    <row r="112" spans="10:26" x14ac:dyDescent="0.25">
      <c r="J112" s="17"/>
      <c r="K112" s="9">
        <v>16</v>
      </c>
      <c r="L112" s="7">
        <v>131.6</v>
      </c>
      <c r="M112" s="12">
        <v>8222</v>
      </c>
      <c r="N112" s="8">
        <v>30700</v>
      </c>
      <c r="O112" s="7">
        <v>224268032</v>
      </c>
      <c r="P112" s="19"/>
      <c r="Q112" s="20"/>
      <c r="S112" s="17"/>
      <c r="T112" s="9">
        <v>29</v>
      </c>
      <c r="U112" s="7">
        <v>150.6</v>
      </c>
      <c r="V112" s="12">
        <v>5173</v>
      </c>
      <c r="W112" s="8">
        <v>9690</v>
      </c>
      <c r="X112" s="7">
        <v>76824576</v>
      </c>
      <c r="Y112" s="19"/>
      <c r="Z112" s="20"/>
    </row>
    <row r="113" spans="10:26" x14ac:dyDescent="0.25">
      <c r="J113" s="17"/>
      <c r="K113" s="9">
        <v>6</v>
      </c>
      <c r="L113" s="7">
        <v>111.7</v>
      </c>
      <c r="M113" s="12">
        <v>2934</v>
      </c>
      <c r="N113" s="8">
        <v>19900</v>
      </c>
      <c r="O113" s="7">
        <v>241570816</v>
      </c>
      <c r="P113" s="19"/>
      <c r="Q113" s="20"/>
      <c r="S113" s="17"/>
      <c r="T113" s="9">
        <v>13</v>
      </c>
      <c r="U113" s="7">
        <v>101</v>
      </c>
      <c r="V113" s="12">
        <v>7428</v>
      </c>
      <c r="W113" s="8">
        <v>8530</v>
      </c>
      <c r="X113" s="7">
        <v>102681088</v>
      </c>
      <c r="Y113" s="19"/>
      <c r="Z113" s="20"/>
    </row>
    <row r="114" spans="10:26" x14ac:dyDescent="0.25">
      <c r="J114" s="17"/>
      <c r="K114" s="9">
        <v>22</v>
      </c>
      <c r="L114" s="7">
        <v>137.30000000000001</v>
      </c>
      <c r="M114" s="12">
        <v>8438</v>
      </c>
      <c r="N114" s="8">
        <v>35300</v>
      </c>
      <c r="O114" s="7">
        <v>253293312</v>
      </c>
      <c r="P114" s="19"/>
      <c r="Q114" s="20"/>
      <c r="S114" s="17"/>
      <c r="T114" s="9">
        <v>9</v>
      </c>
      <c r="U114" s="7">
        <v>118.6</v>
      </c>
      <c r="V114" s="12">
        <v>7765</v>
      </c>
      <c r="W114" s="8">
        <v>16000</v>
      </c>
      <c r="X114" s="7">
        <v>116270848</v>
      </c>
      <c r="Y114" s="19"/>
      <c r="Z114" s="20"/>
    </row>
    <row r="115" spans="10:26" x14ac:dyDescent="0.25">
      <c r="J115" s="17"/>
      <c r="K115" s="9">
        <v>24</v>
      </c>
      <c r="L115" s="7">
        <v>127</v>
      </c>
      <c r="M115" s="12">
        <v>9033</v>
      </c>
      <c r="N115" s="8">
        <v>36800</v>
      </c>
      <c r="O115" s="7">
        <v>288060160</v>
      </c>
      <c r="P115" s="19"/>
      <c r="Q115" s="20"/>
      <c r="S115" s="17"/>
      <c r="T115" s="9">
        <v>2</v>
      </c>
      <c r="U115" s="7">
        <v>131.4</v>
      </c>
      <c r="V115" s="12">
        <v>3293</v>
      </c>
      <c r="W115" s="8">
        <v>15600</v>
      </c>
      <c r="X115" s="7">
        <v>127866368</v>
      </c>
      <c r="Y115" s="19"/>
      <c r="Z115" s="20"/>
    </row>
    <row r="116" spans="10:26" x14ac:dyDescent="0.25">
      <c r="J116" s="17"/>
      <c r="K116" s="9">
        <v>5</v>
      </c>
      <c r="L116" s="7">
        <v>116.7</v>
      </c>
      <c r="M116" s="12">
        <v>10696</v>
      </c>
      <c r="N116" s="8">
        <v>32800</v>
      </c>
      <c r="O116" s="7">
        <v>311708416</v>
      </c>
      <c r="P116" s="19"/>
      <c r="Q116" s="20"/>
      <c r="S116" s="17"/>
      <c r="T116" s="9">
        <v>25</v>
      </c>
      <c r="U116" s="7">
        <v>128.80000000000001</v>
      </c>
      <c r="V116" s="12">
        <v>6040</v>
      </c>
      <c r="W116" s="8">
        <v>15400</v>
      </c>
      <c r="X116" s="7">
        <v>135319552</v>
      </c>
      <c r="Y116" s="19"/>
      <c r="Z116" s="20"/>
    </row>
    <row r="117" spans="10:26" x14ac:dyDescent="0.25">
      <c r="J117" s="17"/>
      <c r="K117" s="9">
        <v>4</v>
      </c>
      <c r="L117" s="7">
        <v>121.7</v>
      </c>
      <c r="M117" s="12">
        <v>10043</v>
      </c>
      <c r="N117" s="7">
        <v>31700</v>
      </c>
      <c r="O117" s="7">
        <v>328983808</v>
      </c>
      <c r="P117" s="19"/>
      <c r="Q117" s="20"/>
      <c r="S117" s="17"/>
      <c r="T117" s="9">
        <v>5</v>
      </c>
      <c r="U117" s="7">
        <v>132.19999999999999</v>
      </c>
      <c r="V117" s="12">
        <v>8888</v>
      </c>
      <c r="W117" s="8">
        <v>29200</v>
      </c>
      <c r="X117" s="7">
        <v>209359360</v>
      </c>
      <c r="Y117" s="19"/>
      <c r="Z117" s="20"/>
    </row>
    <row r="118" spans="10:26" x14ac:dyDescent="0.25">
      <c r="J118" s="16">
        <v>0</v>
      </c>
      <c r="K118" s="7">
        <v>6</v>
      </c>
      <c r="L118" s="7">
        <v>132</v>
      </c>
      <c r="M118" s="12">
        <v>8312</v>
      </c>
      <c r="N118" s="8">
        <v>1780</v>
      </c>
      <c r="O118" s="7">
        <v>9116160</v>
      </c>
      <c r="P118" s="19"/>
      <c r="Q118" s="20"/>
      <c r="S118" s="17"/>
      <c r="T118" s="9">
        <v>10</v>
      </c>
      <c r="U118" s="7">
        <v>133.4</v>
      </c>
      <c r="V118" s="12">
        <v>8482</v>
      </c>
      <c r="W118" s="8">
        <v>26700</v>
      </c>
      <c r="X118" s="7">
        <v>218456064</v>
      </c>
      <c r="Y118" s="19"/>
      <c r="Z118" s="20"/>
    </row>
    <row r="119" spans="10:26" x14ac:dyDescent="0.25">
      <c r="J119" s="17"/>
      <c r="K119" s="7">
        <v>31</v>
      </c>
      <c r="L119" s="7">
        <v>125.6</v>
      </c>
      <c r="M119" s="12">
        <v>12971</v>
      </c>
      <c r="N119" s="8">
        <v>2410</v>
      </c>
      <c r="O119" s="7">
        <v>13232640</v>
      </c>
      <c r="P119" s="19"/>
      <c r="Q119" s="20"/>
      <c r="S119" s="17"/>
      <c r="T119" s="9">
        <v>6</v>
      </c>
      <c r="U119" s="7">
        <v>128.80000000000001</v>
      </c>
      <c r="V119" s="12">
        <v>7603</v>
      </c>
      <c r="W119" s="8">
        <v>24600</v>
      </c>
      <c r="X119" s="7">
        <v>294107392</v>
      </c>
      <c r="Y119" s="19"/>
      <c r="Z119" s="20"/>
    </row>
    <row r="120" spans="10:26" x14ac:dyDescent="0.25">
      <c r="J120" s="17"/>
      <c r="K120" s="7">
        <v>8</v>
      </c>
      <c r="L120" s="7">
        <v>122.3</v>
      </c>
      <c r="M120" s="12">
        <v>9503</v>
      </c>
      <c r="N120" s="8">
        <v>3980</v>
      </c>
      <c r="O120" s="7">
        <v>22692352</v>
      </c>
      <c r="P120" s="19"/>
      <c r="Q120" s="20"/>
      <c r="S120" s="17"/>
      <c r="T120" s="9">
        <v>14</v>
      </c>
      <c r="U120" s="7">
        <v>132.30000000000001</v>
      </c>
      <c r="V120" s="12">
        <v>8016</v>
      </c>
      <c r="W120" s="8">
        <v>27200</v>
      </c>
      <c r="X120" s="7">
        <v>294458880</v>
      </c>
      <c r="Y120" s="19"/>
      <c r="Z120" s="20"/>
    </row>
    <row r="121" spans="10:26" x14ac:dyDescent="0.25">
      <c r="J121" s="17"/>
      <c r="K121" s="7">
        <v>17</v>
      </c>
      <c r="L121" s="7">
        <v>119.8</v>
      </c>
      <c r="M121" s="12">
        <v>7925</v>
      </c>
      <c r="N121" s="8">
        <v>6380</v>
      </c>
      <c r="O121" s="7">
        <v>35474944</v>
      </c>
      <c r="P121" s="19"/>
      <c r="Q121" s="20"/>
      <c r="S121" s="17"/>
      <c r="T121" s="9">
        <v>3</v>
      </c>
      <c r="U121" s="7">
        <v>117.1</v>
      </c>
      <c r="V121" s="12">
        <v>6830</v>
      </c>
      <c r="W121" s="8">
        <v>35000</v>
      </c>
      <c r="X121" s="7">
        <v>375533312</v>
      </c>
      <c r="Y121" s="19"/>
      <c r="Z121" s="20"/>
    </row>
    <row r="122" spans="10:26" x14ac:dyDescent="0.25">
      <c r="J122" s="17"/>
      <c r="K122" s="7">
        <v>27</v>
      </c>
      <c r="L122" s="7">
        <v>111.6</v>
      </c>
      <c r="M122" s="12">
        <v>12701</v>
      </c>
      <c r="N122" s="8">
        <v>14300</v>
      </c>
      <c r="O122" s="7">
        <v>60817664</v>
      </c>
      <c r="P122" s="19"/>
      <c r="Q122" s="20"/>
      <c r="S122" s="17"/>
      <c r="T122" s="9">
        <v>21</v>
      </c>
      <c r="U122" s="7">
        <v>137.30000000000001</v>
      </c>
      <c r="V122" s="12">
        <v>6908</v>
      </c>
      <c r="W122" s="8">
        <v>30500</v>
      </c>
      <c r="X122" s="7">
        <v>399893504</v>
      </c>
      <c r="Y122" s="19"/>
      <c r="Z122" s="20"/>
    </row>
    <row r="123" spans="10:26" x14ac:dyDescent="0.25">
      <c r="J123" s="17"/>
      <c r="K123" s="7">
        <v>26</v>
      </c>
      <c r="L123" s="7">
        <v>109.8</v>
      </c>
      <c r="M123" s="12">
        <v>11922</v>
      </c>
      <c r="N123" s="8">
        <v>15800</v>
      </c>
      <c r="O123" s="7">
        <v>73353728</v>
      </c>
      <c r="P123" s="19"/>
      <c r="Q123" s="20"/>
      <c r="S123" s="17"/>
      <c r="T123" s="9">
        <v>22</v>
      </c>
      <c r="U123" s="7">
        <v>136.80000000000001</v>
      </c>
      <c r="V123" s="12">
        <v>4583</v>
      </c>
      <c r="W123" s="8">
        <v>38100</v>
      </c>
      <c r="X123" s="7">
        <v>488819200</v>
      </c>
      <c r="Y123" s="19"/>
      <c r="Z123" s="20"/>
    </row>
    <row r="124" spans="10:26" x14ac:dyDescent="0.25">
      <c r="J124" s="17"/>
      <c r="K124" s="7">
        <v>19</v>
      </c>
      <c r="L124" s="7">
        <v>129.5</v>
      </c>
      <c r="M124" s="12">
        <v>9611</v>
      </c>
      <c r="N124" s="8">
        <v>15000</v>
      </c>
      <c r="O124" s="7">
        <v>91380224</v>
      </c>
      <c r="P124" s="19"/>
      <c r="Q124" s="20"/>
      <c r="S124" s="17"/>
      <c r="T124" s="9">
        <v>23</v>
      </c>
      <c r="U124" s="7">
        <v>133.6</v>
      </c>
      <c r="V124" s="12">
        <v>5977</v>
      </c>
      <c r="W124" s="8">
        <v>31900</v>
      </c>
      <c r="X124" s="7">
        <v>513566464</v>
      </c>
      <c r="Y124" s="19"/>
      <c r="Z124" s="20"/>
    </row>
    <row r="125" spans="10:26" x14ac:dyDescent="0.25">
      <c r="J125" s="17"/>
      <c r="K125" s="7">
        <v>22</v>
      </c>
      <c r="L125" s="7">
        <v>119.5</v>
      </c>
      <c r="M125" s="12">
        <v>7680</v>
      </c>
      <c r="N125" s="8">
        <v>20300</v>
      </c>
      <c r="O125" s="7">
        <v>94978304</v>
      </c>
      <c r="P125" s="19"/>
      <c r="Q125" s="20"/>
      <c r="S125" s="17"/>
      <c r="T125" s="9">
        <v>4</v>
      </c>
      <c r="U125" s="7">
        <v>138.6</v>
      </c>
      <c r="V125" s="12">
        <v>7431</v>
      </c>
      <c r="W125" s="8">
        <v>39400</v>
      </c>
      <c r="X125" s="7">
        <v>530254336</v>
      </c>
      <c r="Y125" s="19"/>
      <c r="Z125" s="20"/>
    </row>
    <row r="126" spans="10:26" x14ac:dyDescent="0.25">
      <c r="J126" s="17"/>
      <c r="K126" s="7">
        <v>13</v>
      </c>
      <c r="L126" s="7">
        <v>141.80000000000001</v>
      </c>
      <c r="M126" s="12">
        <v>9654</v>
      </c>
      <c r="N126" s="8">
        <v>24500</v>
      </c>
      <c r="O126" s="7">
        <v>97022976</v>
      </c>
      <c r="P126" s="19"/>
      <c r="Q126" s="20"/>
      <c r="S126" s="17"/>
      <c r="T126" s="9">
        <v>19</v>
      </c>
      <c r="U126" s="7">
        <v>144.69999999999999</v>
      </c>
      <c r="V126" s="12">
        <v>6271</v>
      </c>
      <c r="W126" s="8">
        <v>34200</v>
      </c>
      <c r="X126" s="7">
        <v>532884224</v>
      </c>
      <c r="Y126" s="19"/>
      <c r="Z126" s="20"/>
    </row>
    <row r="127" spans="10:26" x14ac:dyDescent="0.25">
      <c r="J127" s="17"/>
      <c r="K127" s="7">
        <v>14</v>
      </c>
      <c r="L127" s="7">
        <v>118.7</v>
      </c>
      <c r="M127" s="12">
        <v>9132</v>
      </c>
      <c r="N127" s="8">
        <v>18600</v>
      </c>
      <c r="O127" s="7">
        <v>109927168</v>
      </c>
      <c r="P127" s="19"/>
      <c r="Q127" s="20"/>
      <c r="S127" s="17"/>
      <c r="T127" s="9">
        <v>28</v>
      </c>
      <c r="U127" s="7">
        <v>137.9</v>
      </c>
      <c r="V127" s="12">
        <v>4727</v>
      </c>
      <c r="W127" s="8">
        <v>42000</v>
      </c>
      <c r="X127" s="7">
        <v>569432320</v>
      </c>
      <c r="Y127" s="19"/>
      <c r="Z127" s="20"/>
    </row>
    <row r="128" spans="10:26" x14ac:dyDescent="0.25">
      <c r="J128" s="17"/>
      <c r="K128" s="7">
        <v>2</v>
      </c>
      <c r="L128" s="7">
        <v>108.2</v>
      </c>
      <c r="M128" s="12">
        <v>7108</v>
      </c>
      <c r="N128" s="8">
        <v>12000</v>
      </c>
      <c r="O128" s="7">
        <v>115814144</v>
      </c>
      <c r="P128" s="19"/>
      <c r="Q128" s="20"/>
    </row>
    <row r="129" spans="10:17" x14ac:dyDescent="0.25">
      <c r="J129" s="17"/>
      <c r="K129" s="7">
        <v>29</v>
      </c>
      <c r="L129" s="7">
        <v>121.4</v>
      </c>
      <c r="M129" s="12">
        <v>11836</v>
      </c>
      <c r="N129" s="8">
        <v>21600</v>
      </c>
      <c r="O129" s="7">
        <v>121686272</v>
      </c>
      <c r="P129" s="19"/>
      <c r="Q129" s="20"/>
    </row>
    <row r="130" spans="10:17" x14ac:dyDescent="0.25">
      <c r="J130" s="17"/>
      <c r="K130" s="7">
        <v>11</v>
      </c>
      <c r="L130" s="7">
        <v>109.7</v>
      </c>
      <c r="M130" s="12">
        <v>7557</v>
      </c>
      <c r="N130" s="8">
        <v>15400</v>
      </c>
      <c r="O130" s="7">
        <v>126258432</v>
      </c>
      <c r="P130" s="19"/>
      <c r="Q130" s="20"/>
    </row>
    <row r="131" spans="10:17" x14ac:dyDescent="0.25">
      <c r="J131" s="17"/>
      <c r="K131" s="7">
        <v>10</v>
      </c>
      <c r="L131" s="7">
        <v>126.7</v>
      </c>
      <c r="M131" s="12">
        <v>9681</v>
      </c>
      <c r="N131" s="8">
        <v>24200</v>
      </c>
      <c r="O131" s="7">
        <v>135493632</v>
      </c>
      <c r="P131" s="19"/>
      <c r="Q131" s="20"/>
    </row>
    <row r="132" spans="10:17" x14ac:dyDescent="0.25">
      <c r="J132" s="17"/>
      <c r="K132" s="7">
        <v>23</v>
      </c>
      <c r="L132" s="7">
        <v>134.19999999999999</v>
      </c>
      <c r="M132" s="12">
        <v>8488</v>
      </c>
      <c r="N132" s="8">
        <v>25000</v>
      </c>
      <c r="O132" s="7">
        <v>141180928</v>
      </c>
      <c r="P132" s="19"/>
      <c r="Q132" s="20"/>
    </row>
    <row r="133" spans="10:17" x14ac:dyDescent="0.25">
      <c r="J133" s="17"/>
      <c r="K133" s="7">
        <v>20</v>
      </c>
      <c r="L133" s="7">
        <v>118</v>
      </c>
      <c r="M133" s="12">
        <v>10468</v>
      </c>
      <c r="N133" s="8">
        <v>22000</v>
      </c>
      <c r="O133" s="7">
        <v>144743936</v>
      </c>
      <c r="P133" s="19"/>
      <c r="Q133" s="20"/>
    </row>
    <row r="134" spans="10:17" x14ac:dyDescent="0.25">
      <c r="J134" s="17"/>
      <c r="K134" s="7">
        <v>4</v>
      </c>
      <c r="L134" s="7">
        <v>128.6</v>
      </c>
      <c r="M134" s="12">
        <v>8969</v>
      </c>
      <c r="N134" s="8">
        <v>24100</v>
      </c>
      <c r="O134" s="7">
        <v>146067456</v>
      </c>
      <c r="P134" s="19"/>
      <c r="Q134" s="20"/>
    </row>
    <row r="135" spans="10:17" x14ac:dyDescent="0.25">
      <c r="J135" s="17"/>
      <c r="K135" s="7">
        <v>21</v>
      </c>
      <c r="L135" s="7">
        <v>125.7</v>
      </c>
      <c r="M135" s="12">
        <v>12623</v>
      </c>
      <c r="N135" s="8">
        <v>24500</v>
      </c>
      <c r="O135" s="7">
        <v>147582464</v>
      </c>
      <c r="P135" s="19"/>
      <c r="Q135" s="20"/>
    </row>
    <row r="136" spans="10:17" x14ac:dyDescent="0.25">
      <c r="J136" s="17"/>
      <c r="K136" s="7">
        <v>12</v>
      </c>
      <c r="L136" s="7">
        <v>138.1</v>
      </c>
      <c r="M136" s="12">
        <v>8201</v>
      </c>
      <c r="N136" s="8">
        <v>25400</v>
      </c>
      <c r="O136" s="7">
        <v>154354944</v>
      </c>
      <c r="P136" s="19"/>
      <c r="Q136" s="20"/>
    </row>
    <row r="137" spans="10:17" x14ac:dyDescent="0.25">
      <c r="J137" s="17"/>
      <c r="K137" s="7">
        <v>3</v>
      </c>
      <c r="L137" s="7">
        <v>129.69999999999999</v>
      </c>
      <c r="M137" s="12">
        <v>9337</v>
      </c>
      <c r="N137" s="8">
        <v>29300</v>
      </c>
      <c r="O137" s="7">
        <v>162081536</v>
      </c>
      <c r="P137" s="19"/>
      <c r="Q137" s="20"/>
    </row>
    <row r="138" spans="10:17" x14ac:dyDescent="0.25">
      <c r="J138" s="17"/>
      <c r="K138" s="7">
        <v>18</v>
      </c>
      <c r="L138" s="7">
        <v>128.30000000000001</v>
      </c>
      <c r="M138" s="12">
        <v>10538</v>
      </c>
      <c r="N138" s="8">
        <v>28400</v>
      </c>
      <c r="O138" s="7">
        <v>168075264</v>
      </c>
      <c r="P138" s="19"/>
      <c r="Q138" s="20"/>
    </row>
    <row r="139" spans="10:17" x14ac:dyDescent="0.25">
      <c r="J139" s="17"/>
      <c r="K139" s="7">
        <v>16</v>
      </c>
      <c r="L139" s="7">
        <v>131</v>
      </c>
      <c r="M139" s="12">
        <v>9218</v>
      </c>
      <c r="N139" s="8">
        <v>23000</v>
      </c>
      <c r="O139" s="7">
        <v>179014144</v>
      </c>
      <c r="P139" s="19"/>
      <c r="Q139" s="20"/>
    </row>
    <row r="140" spans="10:17" x14ac:dyDescent="0.25">
      <c r="J140" s="17"/>
      <c r="K140" s="7">
        <v>5</v>
      </c>
      <c r="L140" s="7">
        <v>128</v>
      </c>
      <c r="M140" s="12">
        <v>10244</v>
      </c>
      <c r="N140" s="8">
        <v>29500</v>
      </c>
      <c r="O140" s="7">
        <v>185939712</v>
      </c>
      <c r="P140" s="19"/>
      <c r="Q140" s="20"/>
    </row>
    <row r="141" spans="10:17" x14ac:dyDescent="0.25">
      <c r="J141" s="18"/>
      <c r="K141" s="7">
        <v>15</v>
      </c>
      <c r="L141" s="7">
        <v>120</v>
      </c>
      <c r="M141" s="12">
        <v>9256</v>
      </c>
      <c r="N141" s="8">
        <v>31200</v>
      </c>
      <c r="O141" s="7">
        <v>231204608</v>
      </c>
      <c r="P141" s="19"/>
      <c r="Q141" s="20"/>
    </row>
  </sheetData>
  <mergeCells count="37">
    <mergeCell ref="S109:S127"/>
    <mergeCell ref="Y10:Y60"/>
    <mergeCell ref="Y65:Y127"/>
    <mergeCell ref="Z10:Z60"/>
    <mergeCell ref="Z65:Z127"/>
    <mergeCell ref="S37:S49"/>
    <mergeCell ref="S50:S60"/>
    <mergeCell ref="S65:S82"/>
    <mergeCell ref="S83:S93"/>
    <mergeCell ref="S94:S108"/>
    <mergeCell ref="J102:J117"/>
    <mergeCell ref="J118:J141"/>
    <mergeCell ref="P10:P42"/>
    <mergeCell ref="P65:P141"/>
    <mergeCell ref="Q10:Q42"/>
    <mergeCell ref="Q65:Q141"/>
    <mergeCell ref="H65:H93"/>
    <mergeCell ref="J10:J19"/>
    <mergeCell ref="J20:J26"/>
    <mergeCell ref="J27:J34"/>
    <mergeCell ref="J35:J42"/>
    <mergeCell ref="J65:J83"/>
    <mergeCell ref="J84:J101"/>
    <mergeCell ref="A65:A72"/>
    <mergeCell ref="A73:A76"/>
    <mergeCell ref="A77:A83"/>
    <mergeCell ref="A84:A93"/>
    <mergeCell ref="G10:G34"/>
    <mergeCell ref="G65:G93"/>
    <mergeCell ref="A5:X5"/>
    <mergeCell ref="A10:A14"/>
    <mergeCell ref="A15:A19"/>
    <mergeCell ref="A20:A27"/>
    <mergeCell ref="A28:A34"/>
    <mergeCell ref="H10:H34"/>
    <mergeCell ref="S10:S23"/>
    <mergeCell ref="S24:S36"/>
  </mergeCells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1"/>
  <sheetViews>
    <sheetView zoomScale="55" zoomScaleNormal="55" workbookViewId="0">
      <selection activeCell="A49" sqref="A49:XFD49"/>
    </sheetView>
  </sheetViews>
  <sheetFormatPr defaultColWidth="9" defaultRowHeight="14.4" x14ac:dyDescent="0.25"/>
  <cols>
    <col min="1" max="3" width="12.77734375" customWidth="1"/>
    <col min="4" max="4" width="12.77734375" style="2" customWidth="1"/>
    <col min="5" max="12" width="12.77734375" customWidth="1"/>
    <col min="13" max="13" width="12.77734375" style="2" customWidth="1"/>
    <col min="14" max="21" width="12.77734375" customWidth="1"/>
    <col min="22" max="22" width="12.77734375" style="2" customWidth="1"/>
    <col min="23" max="26" width="12.77734375" customWidth="1"/>
  </cols>
  <sheetData>
    <row r="1" spans="1:26" s="1" customFormat="1" ht="16.2" x14ac:dyDescent="0.25">
      <c r="A1" s="4" t="s">
        <v>2</v>
      </c>
      <c r="B1" s="28"/>
      <c r="C1" s="28"/>
      <c r="D1" s="29"/>
      <c r="E1" s="28"/>
      <c r="F1" s="28"/>
      <c r="G1" s="28"/>
      <c r="H1" s="28"/>
      <c r="J1" s="4"/>
      <c r="M1" s="10"/>
      <c r="S1" s="4"/>
      <c r="V1" s="10"/>
    </row>
    <row r="2" spans="1:26" s="1" customFormat="1" ht="16.2" x14ac:dyDescent="0.25">
      <c r="A2" s="4" t="s">
        <v>3</v>
      </c>
      <c r="B2" s="28"/>
      <c r="C2" s="28"/>
      <c r="D2" s="29"/>
      <c r="E2" s="28"/>
      <c r="F2" s="28"/>
      <c r="G2" s="28"/>
      <c r="H2" s="28"/>
      <c r="J2" s="4"/>
      <c r="M2" s="10"/>
      <c r="S2" s="4"/>
      <c r="V2" s="10"/>
    </row>
    <row r="3" spans="1:26" s="1" customFormat="1" ht="13.8" x14ac:dyDescent="0.25">
      <c r="A3" s="4" t="s">
        <v>9</v>
      </c>
      <c r="B3" s="28"/>
      <c r="C3" s="28"/>
      <c r="D3" s="29"/>
      <c r="E3" s="28"/>
      <c r="F3" s="28"/>
      <c r="G3" s="28"/>
      <c r="H3" s="28"/>
      <c r="J3" s="4"/>
      <c r="M3" s="10"/>
      <c r="S3" s="4"/>
      <c r="V3" s="10"/>
    </row>
    <row r="4" spans="1:26" s="1" customFormat="1" ht="13.8" x14ac:dyDescent="0.25">
      <c r="A4" s="4"/>
      <c r="B4" s="28"/>
      <c r="C4" s="28"/>
      <c r="D4" s="29"/>
      <c r="E4" s="28"/>
      <c r="F4" s="28"/>
      <c r="G4" s="28"/>
      <c r="H4" s="28"/>
      <c r="J4" s="4"/>
      <c r="M4" s="10"/>
      <c r="S4" s="4"/>
      <c r="V4" s="10"/>
    </row>
    <row r="5" spans="1:26" s="1" customFormat="1" ht="24.6" x14ac:dyDescent="0.25">
      <c r="A5" s="14" t="s">
        <v>17</v>
      </c>
      <c r="B5" s="14"/>
      <c r="C5" s="14"/>
      <c r="D5" s="15"/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5"/>
      <c r="W5" s="14"/>
      <c r="X5" s="14"/>
    </row>
    <row r="6" spans="1:26" s="1" customFormat="1" ht="13.8" x14ac:dyDescent="0.25">
      <c r="B6" s="28"/>
      <c r="C6" s="28"/>
      <c r="D6" s="29"/>
      <c r="E6" s="28"/>
      <c r="F6" s="28"/>
      <c r="G6" s="28"/>
      <c r="H6" s="28"/>
      <c r="M6" s="10"/>
      <c r="V6" s="10"/>
    </row>
    <row r="7" spans="1:26" s="1" customFormat="1" ht="21" x14ac:dyDescent="0.25">
      <c r="A7" s="3" t="s">
        <v>5</v>
      </c>
      <c r="B7" s="28"/>
      <c r="C7" s="28"/>
      <c r="D7" s="29"/>
      <c r="E7" s="28"/>
      <c r="F7" s="28"/>
      <c r="G7" s="28"/>
      <c r="H7" s="28"/>
      <c r="J7" s="3" t="s">
        <v>6</v>
      </c>
      <c r="M7" s="10"/>
      <c r="S7" s="3" t="s">
        <v>7</v>
      </c>
      <c r="V7" s="10"/>
    </row>
    <row r="8" spans="1:26" s="1" customFormat="1" ht="18" x14ac:dyDescent="0.25">
      <c r="A8" s="26" t="s">
        <v>14</v>
      </c>
      <c r="B8" s="29"/>
      <c r="C8" s="29"/>
      <c r="D8" s="29"/>
      <c r="E8" s="29"/>
      <c r="F8" s="29"/>
      <c r="G8" s="28"/>
      <c r="H8" s="28"/>
      <c r="J8" s="26" t="s">
        <v>14</v>
      </c>
      <c r="K8" s="27"/>
      <c r="L8" s="27"/>
      <c r="M8" s="27"/>
      <c r="N8" s="27"/>
      <c r="O8" s="27"/>
      <c r="S8" s="26" t="s">
        <v>14</v>
      </c>
      <c r="T8" s="27"/>
      <c r="U8" s="27"/>
      <c r="V8" s="27"/>
      <c r="W8" s="27"/>
      <c r="X8" s="27"/>
    </row>
    <row r="9" spans="1:26" s="1" customFormat="1" ht="39.6" x14ac:dyDescent="0.25">
      <c r="A9" s="11" t="s">
        <v>8</v>
      </c>
      <c r="B9" s="11" t="s">
        <v>16</v>
      </c>
      <c r="C9" s="11" t="s">
        <v>0</v>
      </c>
      <c r="D9" s="11" t="s">
        <v>1</v>
      </c>
      <c r="E9" s="11" t="s">
        <v>10</v>
      </c>
      <c r="F9" s="11" t="s">
        <v>11</v>
      </c>
      <c r="G9" s="5" t="s">
        <v>13</v>
      </c>
      <c r="H9" s="6" t="s">
        <v>12</v>
      </c>
      <c r="J9" s="11" t="s">
        <v>8</v>
      </c>
      <c r="K9" s="11" t="s">
        <v>16</v>
      </c>
      <c r="L9" s="11" t="s">
        <v>0</v>
      </c>
      <c r="M9" s="11" t="s">
        <v>1</v>
      </c>
      <c r="N9" s="11" t="s">
        <v>10</v>
      </c>
      <c r="O9" s="11" t="s">
        <v>11</v>
      </c>
      <c r="P9" s="5" t="s">
        <v>13</v>
      </c>
      <c r="Q9" s="6" t="s">
        <v>12</v>
      </c>
      <c r="S9" s="11" t="s">
        <v>8</v>
      </c>
      <c r="T9" s="11" t="s">
        <v>16</v>
      </c>
      <c r="U9" s="11" t="s">
        <v>0</v>
      </c>
      <c r="V9" s="11" t="s">
        <v>1</v>
      </c>
      <c r="W9" s="11" t="s">
        <v>10</v>
      </c>
      <c r="X9" s="11" t="s">
        <v>11</v>
      </c>
      <c r="Y9" s="5" t="s">
        <v>13</v>
      </c>
      <c r="Z9" s="6" t="s">
        <v>12</v>
      </c>
    </row>
    <row r="10" spans="1:26" x14ac:dyDescent="0.25">
      <c r="A10" s="16">
        <v>1</v>
      </c>
      <c r="B10" s="7">
        <v>2</v>
      </c>
      <c r="C10" s="7">
        <v>157.1</v>
      </c>
      <c r="D10" s="7">
        <v>19288</v>
      </c>
      <c r="E10" s="7">
        <v>0</v>
      </c>
      <c r="F10" s="7">
        <v>0</v>
      </c>
      <c r="G10" s="21">
        <f>AVERAGE(D10:D37)</f>
        <v>15889.392857142857</v>
      </c>
      <c r="H10" s="22">
        <f>STDEV(D10:D37)/SQRT(28)</f>
        <v>727.38003490836616</v>
      </c>
      <c r="J10" s="23">
        <v>2</v>
      </c>
      <c r="K10" s="7">
        <v>1</v>
      </c>
      <c r="L10" s="7">
        <v>150.30000000000001</v>
      </c>
      <c r="M10" s="7">
        <v>13103</v>
      </c>
      <c r="N10" s="7">
        <v>0</v>
      </c>
      <c r="O10" s="7">
        <v>0</v>
      </c>
      <c r="P10" s="21">
        <f>AVERAGE(M10:M42)</f>
        <v>12467.333333333334</v>
      </c>
      <c r="Q10" s="22">
        <f>STDEV(M10:M42)/SQRT(33)</f>
        <v>442.61203783375936</v>
      </c>
      <c r="S10" s="16">
        <v>1</v>
      </c>
      <c r="T10" s="7">
        <v>1</v>
      </c>
      <c r="U10" s="7">
        <v>105.5</v>
      </c>
      <c r="V10" s="7">
        <v>11036</v>
      </c>
      <c r="W10" s="7">
        <v>0</v>
      </c>
      <c r="X10" s="7">
        <v>0</v>
      </c>
      <c r="Y10" s="35">
        <f>AVERAGE(V10:V13,V14:V45)</f>
        <v>9664.2222222222226</v>
      </c>
      <c r="Z10" s="37">
        <f>STDEV(V10:V13,V14:V45)/SQRT(36)</f>
        <v>373.85998166513173</v>
      </c>
    </row>
    <row r="11" spans="1:26" x14ac:dyDescent="0.25">
      <c r="A11" s="17"/>
      <c r="B11" s="7">
        <v>8</v>
      </c>
      <c r="C11" s="7">
        <v>153.4</v>
      </c>
      <c r="D11" s="7">
        <v>17847</v>
      </c>
      <c r="E11" s="7">
        <v>0</v>
      </c>
      <c r="F11" s="7">
        <v>0</v>
      </c>
      <c r="G11" s="21"/>
      <c r="H11" s="22"/>
      <c r="J11" s="24"/>
      <c r="K11" s="7">
        <v>4</v>
      </c>
      <c r="L11" s="7">
        <v>139.4</v>
      </c>
      <c r="M11" s="7">
        <v>15835</v>
      </c>
      <c r="N11" s="7">
        <v>0</v>
      </c>
      <c r="O11" s="7">
        <v>0</v>
      </c>
      <c r="P11" s="21"/>
      <c r="Q11" s="22"/>
      <c r="S11" s="17"/>
      <c r="T11" s="7">
        <v>4</v>
      </c>
      <c r="U11" s="7">
        <v>132.80000000000001</v>
      </c>
      <c r="V11" s="7">
        <v>11265</v>
      </c>
      <c r="W11" s="7">
        <v>0</v>
      </c>
      <c r="X11" s="7">
        <v>0</v>
      </c>
      <c r="Y11" s="36"/>
      <c r="Z11" s="22"/>
    </row>
    <row r="12" spans="1:26" x14ac:dyDescent="0.25">
      <c r="A12" s="17"/>
      <c r="B12" s="7">
        <v>10</v>
      </c>
      <c r="C12" s="7">
        <v>150.69999999999999</v>
      </c>
      <c r="D12" s="7">
        <v>18104</v>
      </c>
      <c r="E12" s="7">
        <v>0</v>
      </c>
      <c r="F12" s="7">
        <v>0</v>
      </c>
      <c r="G12" s="21"/>
      <c r="H12" s="22"/>
      <c r="J12" s="24"/>
      <c r="K12" s="7">
        <v>7</v>
      </c>
      <c r="L12" s="7">
        <v>141.19999999999999</v>
      </c>
      <c r="M12" s="7">
        <v>13907</v>
      </c>
      <c r="N12" s="7">
        <v>0</v>
      </c>
      <c r="O12" s="7">
        <v>0</v>
      </c>
      <c r="P12" s="21"/>
      <c r="Q12" s="22"/>
      <c r="S12" s="17"/>
      <c r="T12" s="7">
        <v>7</v>
      </c>
      <c r="U12" s="7">
        <v>152.80000000000001</v>
      </c>
      <c r="V12" s="7">
        <v>9829</v>
      </c>
      <c r="W12" s="7">
        <v>0</v>
      </c>
      <c r="X12" s="7">
        <v>0</v>
      </c>
      <c r="Y12" s="36"/>
      <c r="Z12" s="22"/>
    </row>
    <row r="13" spans="1:26" x14ac:dyDescent="0.25">
      <c r="A13" s="17"/>
      <c r="B13" s="7">
        <v>14</v>
      </c>
      <c r="C13" s="7">
        <v>157.9</v>
      </c>
      <c r="D13" s="7">
        <v>18172</v>
      </c>
      <c r="E13" s="7">
        <v>0</v>
      </c>
      <c r="F13" s="7">
        <v>0</v>
      </c>
      <c r="G13" s="21"/>
      <c r="H13" s="22"/>
      <c r="J13" s="24"/>
      <c r="K13" s="7">
        <v>9</v>
      </c>
      <c r="L13" s="7">
        <v>158.80000000000001</v>
      </c>
      <c r="M13" s="7">
        <v>13442</v>
      </c>
      <c r="N13" s="7">
        <v>0</v>
      </c>
      <c r="O13" s="7">
        <v>0</v>
      </c>
      <c r="P13" s="21"/>
      <c r="Q13" s="22"/>
      <c r="S13" s="17"/>
      <c r="T13" s="7">
        <v>8</v>
      </c>
      <c r="U13" s="7">
        <v>141.1</v>
      </c>
      <c r="V13" s="7">
        <v>9716</v>
      </c>
      <c r="W13" s="7">
        <v>0</v>
      </c>
      <c r="X13" s="7">
        <v>0</v>
      </c>
      <c r="Y13" s="36"/>
      <c r="Z13" s="22"/>
    </row>
    <row r="14" spans="1:26" x14ac:dyDescent="0.25">
      <c r="A14" s="17"/>
      <c r="B14" s="7">
        <v>17</v>
      </c>
      <c r="C14" s="7">
        <v>126.1</v>
      </c>
      <c r="D14" s="7">
        <v>18017</v>
      </c>
      <c r="E14" s="7">
        <v>0</v>
      </c>
      <c r="F14" s="7">
        <v>0</v>
      </c>
      <c r="G14" s="21"/>
      <c r="H14" s="22"/>
      <c r="J14" s="24"/>
      <c r="K14" s="7">
        <v>17</v>
      </c>
      <c r="L14" s="7">
        <v>136.4</v>
      </c>
      <c r="M14" s="7">
        <v>17975</v>
      </c>
      <c r="N14" s="7">
        <v>0</v>
      </c>
      <c r="O14" s="7">
        <v>0</v>
      </c>
      <c r="P14" s="21"/>
      <c r="Q14" s="22"/>
      <c r="S14" s="17"/>
      <c r="T14" s="7">
        <v>12</v>
      </c>
      <c r="U14" s="7">
        <v>128.9</v>
      </c>
      <c r="V14" s="7">
        <v>11943</v>
      </c>
      <c r="W14" s="7">
        <v>0</v>
      </c>
      <c r="X14" s="7">
        <v>0</v>
      </c>
      <c r="Y14" s="36"/>
      <c r="Z14" s="22"/>
    </row>
    <row r="15" spans="1:26" x14ac:dyDescent="0.25">
      <c r="A15" s="18"/>
      <c r="B15" s="7">
        <v>6</v>
      </c>
      <c r="C15" s="7">
        <v>149.30000000000001</v>
      </c>
      <c r="D15" s="7">
        <v>20011</v>
      </c>
      <c r="E15" s="7">
        <v>33</v>
      </c>
      <c r="F15" s="7">
        <v>213504</v>
      </c>
      <c r="G15" s="21"/>
      <c r="H15" s="22"/>
      <c r="J15" s="24"/>
      <c r="K15" s="7">
        <v>18</v>
      </c>
      <c r="L15" s="7">
        <v>135.4</v>
      </c>
      <c r="M15" s="7">
        <v>15479</v>
      </c>
      <c r="N15" s="7">
        <v>0</v>
      </c>
      <c r="O15" s="7">
        <v>0</v>
      </c>
      <c r="P15" s="21"/>
      <c r="Q15" s="22"/>
      <c r="S15" s="17"/>
      <c r="T15" s="7">
        <v>5</v>
      </c>
      <c r="U15" s="7">
        <v>145</v>
      </c>
      <c r="V15" s="7">
        <v>5606</v>
      </c>
      <c r="W15" s="7">
        <v>412</v>
      </c>
      <c r="X15" s="7">
        <v>1316864</v>
      </c>
      <c r="Y15" s="36"/>
      <c r="Z15" s="22"/>
    </row>
    <row r="16" spans="1:26" x14ac:dyDescent="0.25">
      <c r="A16" s="16">
        <v>2</v>
      </c>
      <c r="B16" s="7">
        <v>6</v>
      </c>
      <c r="C16" s="7">
        <v>140.1</v>
      </c>
      <c r="D16" s="7">
        <v>11223</v>
      </c>
      <c r="E16" s="7">
        <v>0</v>
      </c>
      <c r="F16" s="7">
        <v>0</v>
      </c>
      <c r="G16" s="21"/>
      <c r="H16" s="22"/>
      <c r="J16" s="24"/>
      <c r="K16" s="7">
        <v>20</v>
      </c>
      <c r="L16" s="7">
        <v>127.4</v>
      </c>
      <c r="M16" s="7">
        <v>16727</v>
      </c>
      <c r="N16" s="7">
        <v>0</v>
      </c>
      <c r="O16" s="7">
        <v>0</v>
      </c>
      <c r="P16" s="21"/>
      <c r="Q16" s="22"/>
      <c r="S16" s="18"/>
      <c r="T16" s="7">
        <v>18</v>
      </c>
      <c r="U16" s="7">
        <v>154.5</v>
      </c>
      <c r="V16" s="7">
        <v>9983</v>
      </c>
      <c r="W16" s="7">
        <v>989</v>
      </c>
      <c r="X16" s="7">
        <v>3001088</v>
      </c>
      <c r="Y16" s="36"/>
      <c r="Z16" s="22"/>
    </row>
    <row r="17" spans="1:26" x14ac:dyDescent="0.25">
      <c r="A17" s="17"/>
      <c r="B17" s="7">
        <v>8</v>
      </c>
      <c r="C17" s="7">
        <v>138.30000000000001</v>
      </c>
      <c r="D17" s="7">
        <v>11085</v>
      </c>
      <c r="E17" s="7">
        <v>0</v>
      </c>
      <c r="F17" s="7">
        <v>0</v>
      </c>
      <c r="G17" s="21"/>
      <c r="H17" s="22"/>
      <c r="J17" s="24"/>
      <c r="K17" s="7">
        <v>22</v>
      </c>
      <c r="L17" s="7">
        <v>109.5</v>
      </c>
      <c r="M17" s="7">
        <v>19066</v>
      </c>
      <c r="N17" s="7">
        <v>3</v>
      </c>
      <c r="O17" s="7">
        <v>13568</v>
      </c>
      <c r="P17" s="21"/>
      <c r="Q17" s="22"/>
      <c r="S17" s="16">
        <v>2</v>
      </c>
      <c r="T17" s="7">
        <v>2</v>
      </c>
      <c r="U17" s="7">
        <v>151.1</v>
      </c>
      <c r="V17" s="7">
        <v>11140</v>
      </c>
      <c r="W17" s="7">
        <v>0</v>
      </c>
      <c r="X17" s="7">
        <v>0</v>
      </c>
      <c r="Y17" s="36"/>
      <c r="Z17" s="22"/>
    </row>
    <row r="18" spans="1:26" x14ac:dyDescent="0.25">
      <c r="A18" s="17"/>
      <c r="B18" s="7">
        <v>9</v>
      </c>
      <c r="C18" s="7">
        <v>134.1</v>
      </c>
      <c r="D18" s="7">
        <v>11467</v>
      </c>
      <c r="E18" s="7">
        <v>0</v>
      </c>
      <c r="F18" s="7">
        <v>0</v>
      </c>
      <c r="G18" s="21"/>
      <c r="H18" s="22"/>
      <c r="J18" s="24"/>
      <c r="K18" s="7">
        <v>6</v>
      </c>
      <c r="L18" s="7">
        <v>136.4</v>
      </c>
      <c r="M18" s="7">
        <v>11645</v>
      </c>
      <c r="N18" s="7">
        <v>36</v>
      </c>
      <c r="O18" s="7">
        <v>194304</v>
      </c>
      <c r="P18" s="21"/>
      <c r="Q18" s="22"/>
      <c r="S18" s="17"/>
      <c r="T18" s="7">
        <v>6</v>
      </c>
      <c r="U18" s="7">
        <v>142.1</v>
      </c>
      <c r="V18" s="7">
        <v>9810</v>
      </c>
      <c r="W18" s="7">
        <v>0</v>
      </c>
      <c r="X18" s="7">
        <v>0</v>
      </c>
      <c r="Y18" s="36"/>
      <c r="Z18" s="22"/>
    </row>
    <row r="19" spans="1:26" x14ac:dyDescent="0.25">
      <c r="A19" s="17"/>
      <c r="B19" s="7">
        <v>10</v>
      </c>
      <c r="C19" s="7">
        <v>142.30000000000001</v>
      </c>
      <c r="D19" s="7">
        <v>10351</v>
      </c>
      <c r="E19" s="7">
        <v>0</v>
      </c>
      <c r="F19" s="7">
        <v>0</v>
      </c>
      <c r="G19" s="21"/>
      <c r="H19" s="22"/>
      <c r="J19" s="24"/>
      <c r="K19" s="7">
        <v>5</v>
      </c>
      <c r="L19" s="7">
        <v>165.2</v>
      </c>
      <c r="M19" s="7">
        <v>9240</v>
      </c>
      <c r="N19" s="7">
        <v>81</v>
      </c>
      <c r="O19" s="7">
        <v>425728</v>
      </c>
      <c r="P19" s="21"/>
      <c r="Q19" s="22"/>
      <c r="S19" s="17"/>
      <c r="T19" s="7">
        <v>12</v>
      </c>
      <c r="U19" s="7">
        <v>121.6</v>
      </c>
      <c r="V19" s="7">
        <v>7689</v>
      </c>
      <c r="W19" s="7">
        <v>0</v>
      </c>
      <c r="X19" s="7">
        <v>0</v>
      </c>
      <c r="Y19" s="36"/>
      <c r="Z19" s="22"/>
    </row>
    <row r="20" spans="1:26" x14ac:dyDescent="0.25">
      <c r="A20" s="17"/>
      <c r="B20" s="7">
        <v>11</v>
      </c>
      <c r="C20" s="7">
        <v>148</v>
      </c>
      <c r="D20" s="7">
        <v>12052</v>
      </c>
      <c r="E20" s="7">
        <v>0</v>
      </c>
      <c r="F20" s="7">
        <v>0</v>
      </c>
      <c r="G20" s="21"/>
      <c r="H20" s="22"/>
      <c r="J20" s="24"/>
      <c r="K20" s="7">
        <v>2</v>
      </c>
      <c r="L20" s="7">
        <v>141</v>
      </c>
      <c r="M20" s="7">
        <v>12772</v>
      </c>
      <c r="N20" s="7">
        <v>142</v>
      </c>
      <c r="O20" s="7">
        <v>763136</v>
      </c>
      <c r="P20" s="21"/>
      <c r="Q20" s="22"/>
      <c r="S20" s="17"/>
      <c r="T20" s="7">
        <v>14</v>
      </c>
      <c r="U20" s="7">
        <v>117.7</v>
      </c>
      <c r="V20" s="7">
        <v>9137</v>
      </c>
      <c r="W20" s="7">
        <v>0</v>
      </c>
      <c r="X20" s="7">
        <v>0</v>
      </c>
      <c r="Y20" s="36"/>
      <c r="Z20" s="22"/>
    </row>
    <row r="21" spans="1:26" x14ac:dyDescent="0.25">
      <c r="A21" s="17"/>
      <c r="B21" s="7">
        <v>12</v>
      </c>
      <c r="C21" s="7">
        <v>138.69999999999999</v>
      </c>
      <c r="D21" s="7">
        <v>11248</v>
      </c>
      <c r="E21" s="7">
        <v>0</v>
      </c>
      <c r="F21" s="7">
        <v>0</v>
      </c>
      <c r="G21" s="21"/>
      <c r="H21" s="22"/>
      <c r="J21" s="25"/>
      <c r="K21" s="7">
        <v>12</v>
      </c>
      <c r="L21" s="7">
        <v>115.6</v>
      </c>
      <c r="M21" s="7">
        <v>10805</v>
      </c>
      <c r="N21" s="7">
        <v>212</v>
      </c>
      <c r="O21" s="7">
        <v>999936</v>
      </c>
      <c r="P21" s="21"/>
      <c r="Q21" s="22"/>
      <c r="S21" s="17"/>
      <c r="T21" s="7">
        <v>18</v>
      </c>
      <c r="U21" s="7">
        <v>107.8</v>
      </c>
      <c r="V21" s="7">
        <v>9606</v>
      </c>
      <c r="W21" s="7">
        <v>19</v>
      </c>
      <c r="X21" s="7">
        <v>88320</v>
      </c>
      <c r="Y21" s="36"/>
      <c r="Z21" s="22"/>
    </row>
    <row r="22" spans="1:26" x14ac:dyDescent="0.25">
      <c r="A22" s="17"/>
      <c r="B22" s="7">
        <v>13</v>
      </c>
      <c r="C22" s="7">
        <v>137.80000000000001</v>
      </c>
      <c r="D22" s="7">
        <v>10455</v>
      </c>
      <c r="E22" s="7">
        <v>0</v>
      </c>
      <c r="F22" s="7">
        <v>0</v>
      </c>
      <c r="G22" s="21"/>
      <c r="H22" s="22"/>
      <c r="J22" s="16">
        <v>3</v>
      </c>
      <c r="K22" s="7">
        <v>7</v>
      </c>
      <c r="L22" s="7">
        <v>145</v>
      </c>
      <c r="M22" s="7">
        <v>14103</v>
      </c>
      <c r="N22" s="7">
        <v>0</v>
      </c>
      <c r="O22" s="7">
        <v>0</v>
      </c>
      <c r="P22" s="21"/>
      <c r="Q22" s="22"/>
      <c r="S22" s="17"/>
      <c r="T22" s="7">
        <v>3</v>
      </c>
      <c r="U22" s="7">
        <v>131.30000000000001</v>
      </c>
      <c r="V22" s="7">
        <v>11500</v>
      </c>
      <c r="W22" s="7">
        <v>187</v>
      </c>
      <c r="X22" s="7">
        <v>1168640</v>
      </c>
      <c r="Y22" s="36"/>
      <c r="Z22" s="22"/>
    </row>
    <row r="23" spans="1:26" x14ac:dyDescent="0.25">
      <c r="A23" s="17"/>
      <c r="B23" s="7">
        <v>17</v>
      </c>
      <c r="C23" s="7">
        <v>154.30000000000001</v>
      </c>
      <c r="D23" s="7">
        <v>11558</v>
      </c>
      <c r="E23" s="7">
        <v>0</v>
      </c>
      <c r="F23" s="7">
        <v>0</v>
      </c>
      <c r="G23" s="21"/>
      <c r="H23" s="22"/>
      <c r="J23" s="17"/>
      <c r="K23" s="7">
        <v>9</v>
      </c>
      <c r="L23" s="7">
        <v>126.9</v>
      </c>
      <c r="M23" s="7">
        <v>11930</v>
      </c>
      <c r="N23" s="7">
        <v>0</v>
      </c>
      <c r="O23" s="7">
        <v>0</v>
      </c>
      <c r="P23" s="21"/>
      <c r="Q23" s="22"/>
      <c r="S23" s="17"/>
      <c r="T23" s="7">
        <v>16</v>
      </c>
      <c r="U23" s="7">
        <v>136.80000000000001</v>
      </c>
      <c r="V23" s="7">
        <v>12411</v>
      </c>
      <c r="W23" s="7">
        <v>604</v>
      </c>
      <c r="X23" s="7">
        <v>2901760</v>
      </c>
      <c r="Y23" s="36"/>
      <c r="Z23" s="22"/>
    </row>
    <row r="24" spans="1:26" x14ac:dyDescent="0.25">
      <c r="A24" s="17"/>
      <c r="B24" s="7">
        <v>21</v>
      </c>
      <c r="C24" s="7">
        <v>145.19999999999999</v>
      </c>
      <c r="D24" s="7">
        <v>11136</v>
      </c>
      <c r="E24" s="7">
        <v>0</v>
      </c>
      <c r="F24" s="7">
        <v>0</v>
      </c>
      <c r="G24" s="21"/>
      <c r="H24" s="22"/>
      <c r="J24" s="17"/>
      <c r="K24" s="7">
        <v>10</v>
      </c>
      <c r="L24" s="7">
        <v>150.1</v>
      </c>
      <c r="M24" s="7">
        <v>12645</v>
      </c>
      <c r="N24" s="7">
        <v>0</v>
      </c>
      <c r="O24" s="7">
        <v>0</v>
      </c>
      <c r="P24" s="21"/>
      <c r="Q24" s="22"/>
      <c r="S24" s="18"/>
      <c r="T24" s="7">
        <v>13</v>
      </c>
      <c r="U24" s="7">
        <v>136.30000000000001</v>
      </c>
      <c r="V24" s="7">
        <v>11855</v>
      </c>
      <c r="W24" s="7">
        <v>893</v>
      </c>
      <c r="X24" s="7">
        <v>4235776</v>
      </c>
      <c r="Y24" s="36"/>
      <c r="Z24" s="22"/>
    </row>
    <row r="25" spans="1:26" x14ac:dyDescent="0.25">
      <c r="A25" s="18"/>
      <c r="B25" s="7">
        <v>15</v>
      </c>
      <c r="C25" s="7">
        <v>146.30000000000001</v>
      </c>
      <c r="D25" s="7">
        <v>11104</v>
      </c>
      <c r="E25" s="7">
        <v>502</v>
      </c>
      <c r="F25" s="7">
        <v>2622208</v>
      </c>
      <c r="G25" s="21"/>
      <c r="H25" s="22"/>
      <c r="J25" s="17"/>
      <c r="K25" s="7">
        <v>12</v>
      </c>
      <c r="L25" s="7">
        <v>128.1</v>
      </c>
      <c r="M25" s="7">
        <v>12177</v>
      </c>
      <c r="N25" s="7">
        <v>0</v>
      </c>
      <c r="O25" s="7">
        <v>0</v>
      </c>
      <c r="P25" s="21"/>
      <c r="Q25" s="22"/>
      <c r="S25" s="16">
        <v>4</v>
      </c>
      <c r="T25" s="7">
        <v>3</v>
      </c>
      <c r="U25" s="7">
        <v>136.6</v>
      </c>
      <c r="V25" s="7">
        <v>8364</v>
      </c>
      <c r="W25" s="7">
        <v>0</v>
      </c>
      <c r="X25" s="7">
        <v>0</v>
      </c>
      <c r="Y25" s="36"/>
      <c r="Z25" s="22"/>
    </row>
    <row r="26" spans="1:26" x14ac:dyDescent="0.25">
      <c r="A26" s="16">
        <v>4</v>
      </c>
      <c r="B26" s="7">
        <v>13</v>
      </c>
      <c r="C26" s="7">
        <v>140.4</v>
      </c>
      <c r="D26" s="7">
        <v>19833</v>
      </c>
      <c r="E26" s="7">
        <v>0</v>
      </c>
      <c r="F26" s="7">
        <v>0</v>
      </c>
      <c r="G26" s="21"/>
      <c r="H26" s="22"/>
      <c r="J26" s="18"/>
      <c r="K26" s="7">
        <v>19</v>
      </c>
      <c r="L26" s="7">
        <v>146.9</v>
      </c>
      <c r="M26" s="7">
        <v>11215</v>
      </c>
      <c r="N26" s="7">
        <v>507</v>
      </c>
      <c r="O26" s="7">
        <v>1264640</v>
      </c>
      <c r="P26" s="21"/>
      <c r="Q26" s="22"/>
      <c r="S26" s="17"/>
      <c r="T26" s="7">
        <v>7</v>
      </c>
      <c r="U26" s="7">
        <v>132.80000000000001</v>
      </c>
      <c r="V26" s="7">
        <v>7405</v>
      </c>
      <c r="W26" s="7">
        <v>0</v>
      </c>
      <c r="X26" s="7">
        <v>0</v>
      </c>
      <c r="Y26" s="36"/>
      <c r="Z26" s="22"/>
    </row>
    <row r="27" spans="1:26" x14ac:dyDescent="0.25">
      <c r="A27" s="17"/>
      <c r="B27" s="7">
        <v>16</v>
      </c>
      <c r="C27" s="7">
        <v>142.4</v>
      </c>
      <c r="D27" s="7">
        <v>18482</v>
      </c>
      <c r="E27" s="7">
        <v>0</v>
      </c>
      <c r="F27" s="7">
        <v>0</v>
      </c>
      <c r="G27" s="21"/>
      <c r="H27" s="22"/>
      <c r="J27" s="16">
        <v>4</v>
      </c>
      <c r="K27" s="7">
        <v>1</v>
      </c>
      <c r="L27" s="7">
        <v>103.4</v>
      </c>
      <c r="M27" s="7">
        <v>9316</v>
      </c>
      <c r="N27" s="7">
        <v>0</v>
      </c>
      <c r="O27" s="7">
        <v>0</v>
      </c>
      <c r="P27" s="21"/>
      <c r="Q27" s="22"/>
      <c r="S27" s="17"/>
      <c r="T27" s="7">
        <v>10</v>
      </c>
      <c r="U27" s="7">
        <v>129.80000000000001</v>
      </c>
      <c r="V27" s="7">
        <v>11306</v>
      </c>
      <c r="W27" s="7">
        <v>0</v>
      </c>
      <c r="X27" s="7">
        <v>0</v>
      </c>
      <c r="Y27" s="36"/>
      <c r="Z27" s="22"/>
    </row>
    <row r="28" spans="1:26" x14ac:dyDescent="0.25">
      <c r="A28" s="17"/>
      <c r="B28" s="7">
        <v>14</v>
      </c>
      <c r="C28" s="7">
        <v>132.80000000000001</v>
      </c>
      <c r="D28" s="7">
        <v>14069</v>
      </c>
      <c r="E28" s="7">
        <v>28</v>
      </c>
      <c r="F28" s="7">
        <v>133120</v>
      </c>
      <c r="G28" s="21"/>
      <c r="H28" s="22"/>
      <c r="J28" s="17"/>
      <c r="K28" s="7">
        <v>10</v>
      </c>
      <c r="L28" s="7">
        <v>120.2</v>
      </c>
      <c r="M28" s="7">
        <v>10119</v>
      </c>
      <c r="N28" s="7">
        <v>0</v>
      </c>
      <c r="O28" s="7">
        <v>0</v>
      </c>
      <c r="P28" s="21"/>
      <c r="Q28" s="22"/>
      <c r="S28" s="17"/>
      <c r="T28" s="7">
        <v>14</v>
      </c>
      <c r="U28" s="7">
        <v>137.4</v>
      </c>
      <c r="V28" s="7">
        <v>10906</v>
      </c>
      <c r="W28" s="7">
        <v>0</v>
      </c>
      <c r="X28" s="7">
        <v>0</v>
      </c>
      <c r="Y28" s="36"/>
      <c r="Z28" s="22"/>
    </row>
    <row r="29" spans="1:26" x14ac:dyDescent="0.25">
      <c r="A29" s="18"/>
      <c r="B29" s="7">
        <v>4</v>
      </c>
      <c r="C29" s="7">
        <v>147.19999999999999</v>
      </c>
      <c r="D29" s="7">
        <v>19407</v>
      </c>
      <c r="E29" s="7">
        <v>211</v>
      </c>
      <c r="F29" s="7">
        <v>2232832</v>
      </c>
      <c r="G29" s="21"/>
      <c r="H29" s="22"/>
      <c r="J29" s="17"/>
      <c r="K29" s="7">
        <v>11</v>
      </c>
      <c r="L29" s="7">
        <v>136</v>
      </c>
      <c r="M29" s="7">
        <v>12051</v>
      </c>
      <c r="N29" s="7">
        <v>0</v>
      </c>
      <c r="O29" s="7">
        <v>0</v>
      </c>
      <c r="P29" s="21"/>
      <c r="Q29" s="22"/>
      <c r="S29" s="17"/>
      <c r="T29" s="7">
        <v>15</v>
      </c>
      <c r="U29" s="7">
        <v>130.5</v>
      </c>
      <c r="V29" s="7">
        <v>9956</v>
      </c>
      <c r="W29" s="7">
        <v>0</v>
      </c>
      <c r="X29" s="7">
        <v>0</v>
      </c>
      <c r="Y29" s="36"/>
      <c r="Z29" s="22"/>
    </row>
    <row r="30" spans="1:26" x14ac:dyDescent="0.25">
      <c r="A30" s="16">
        <v>0</v>
      </c>
      <c r="B30" s="7">
        <v>10</v>
      </c>
      <c r="C30" s="7">
        <v>155.69999999999999</v>
      </c>
      <c r="D30" s="7">
        <v>17962</v>
      </c>
      <c r="E30" s="7">
        <v>0</v>
      </c>
      <c r="F30" s="7">
        <v>0</v>
      </c>
      <c r="G30" s="21"/>
      <c r="H30" s="22"/>
      <c r="J30" s="17"/>
      <c r="K30" s="7">
        <v>12</v>
      </c>
      <c r="L30" s="7">
        <v>136.5</v>
      </c>
      <c r="M30" s="7">
        <v>10874</v>
      </c>
      <c r="N30" s="7">
        <v>0</v>
      </c>
      <c r="O30" s="7">
        <v>0</v>
      </c>
      <c r="P30" s="21"/>
      <c r="Q30" s="22"/>
      <c r="S30" s="17"/>
      <c r="T30" s="7">
        <v>18</v>
      </c>
      <c r="U30" s="7">
        <v>139.5</v>
      </c>
      <c r="V30" s="7">
        <v>11348</v>
      </c>
      <c r="W30" s="7">
        <v>0</v>
      </c>
      <c r="X30" s="7">
        <v>0</v>
      </c>
      <c r="Y30" s="36"/>
      <c r="Z30" s="22"/>
    </row>
    <row r="31" spans="1:26" x14ac:dyDescent="0.25">
      <c r="A31" s="17"/>
      <c r="B31" s="7">
        <v>11</v>
      </c>
      <c r="C31" s="7">
        <v>160.1</v>
      </c>
      <c r="D31" s="7">
        <v>17957</v>
      </c>
      <c r="E31" s="7">
        <v>0</v>
      </c>
      <c r="F31" s="7">
        <v>0</v>
      </c>
      <c r="G31" s="21"/>
      <c r="H31" s="22"/>
      <c r="J31" s="17"/>
      <c r="K31" s="7">
        <v>13</v>
      </c>
      <c r="L31" s="7">
        <v>146.5</v>
      </c>
      <c r="M31" s="7">
        <v>8567</v>
      </c>
      <c r="N31" s="7">
        <v>0</v>
      </c>
      <c r="O31" s="7">
        <v>0</v>
      </c>
      <c r="P31" s="21"/>
      <c r="Q31" s="22"/>
      <c r="S31" s="17"/>
      <c r="T31" s="7">
        <v>19</v>
      </c>
      <c r="U31" s="7">
        <v>128.80000000000001</v>
      </c>
      <c r="V31" s="7">
        <v>8916</v>
      </c>
      <c r="W31" s="7">
        <v>0</v>
      </c>
      <c r="X31" s="7">
        <v>0</v>
      </c>
      <c r="Y31" s="36"/>
      <c r="Z31" s="22"/>
    </row>
    <row r="32" spans="1:26" x14ac:dyDescent="0.25">
      <c r="A32" s="17"/>
      <c r="B32" s="7">
        <v>12</v>
      </c>
      <c r="C32" s="7">
        <v>135</v>
      </c>
      <c r="D32" s="7">
        <v>19553</v>
      </c>
      <c r="E32" s="7">
        <v>0</v>
      </c>
      <c r="F32" s="7">
        <v>0</v>
      </c>
      <c r="G32" s="21"/>
      <c r="H32" s="22"/>
      <c r="J32" s="17"/>
      <c r="K32" s="7">
        <v>14</v>
      </c>
      <c r="L32" s="7">
        <v>128.80000000000001</v>
      </c>
      <c r="M32" s="7">
        <v>10907</v>
      </c>
      <c r="N32" s="7">
        <v>0</v>
      </c>
      <c r="O32" s="7">
        <v>0</v>
      </c>
      <c r="P32" s="21"/>
      <c r="Q32" s="22"/>
      <c r="S32" s="17"/>
      <c r="T32" s="7">
        <v>23</v>
      </c>
      <c r="U32" s="7">
        <v>101.6</v>
      </c>
      <c r="V32" s="7">
        <v>6981</v>
      </c>
      <c r="W32" s="7">
        <v>0</v>
      </c>
      <c r="X32" s="7">
        <v>0</v>
      </c>
      <c r="Y32" s="36"/>
      <c r="Z32" s="22"/>
    </row>
    <row r="33" spans="1:26" x14ac:dyDescent="0.25">
      <c r="A33" s="17"/>
      <c r="B33" s="7">
        <v>14</v>
      </c>
      <c r="C33" s="7">
        <v>136.5</v>
      </c>
      <c r="D33" s="7">
        <v>22490</v>
      </c>
      <c r="E33" s="7">
        <v>0</v>
      </c>
      <c r="F33" s="7">
        <v>0</v>
      </c>
      <c r="G33" s="21"/>
      <c r="H33" s="22"/>
      <c r="J33" s="17"/>
      <c r="K33" s="7">
        <v>16</v>
      </c>
      <c r="L33" s="7">
        <v>137.4</v>
      </c>
      <c r="M33" s="7">
        <v>9579</v>
      </c>
      <c r="N33" s="7">
        <v>0</v>
      </c>
      <c r="O33" s="7">
        <v>0</v>
      </c>
      <c r="P33" s="21"/>
      <c r="Q33" s="22"/>
      <c r="S33" s="17"/>
      <c r="T33" s="7">
        <v>8</v>
      </c>
      <c r="U33" s="7">
        <v>119.9</v>
      </c>
      <c r="V33" s="7">
        <v>3988</v>
      </c>
      <c r="W33" s="7">
        <v>34</v>
      </c>
      <c r="X33" s="7">
        <v>138752</v>
      </c>
      <c r="Y33" s="36"/>
      <c r="Z33" s="22"/>
    </row>
    <row r="34" spans="1:26" x14ac:dyDescent="0.25">
      <c r="A34" s="17"/>
      <c r="B34" s="7">
        <v>15</v>
      </c>
      <c r="C34" s="7">
        <v>147</v>
      </c>
      <c r="D34" s="7">
        <v>20107</v>
      </c>
      <c r="E34" s="7">
        <v>0</v>
      </c>
      <c r="F34" s="7">
        <v>0</v>
      </c>
      <c r="G34" s="21"/>
      <c r="H34" s="22"/>
      <c r="J34" s="17"/>
      <c r="K34" s="7">
        <v>20</v>
      </c>
      <c r="L34" s="7">
        <v>135.4</v>
      </c>
      <c r="M34" s="7">
        <v>8617</v>
      </c>
      <c r="N34" s="7">
        <v>0</v>
      </c>
      <c r="O34" s="7">
        <v>0</v>
      </c>
      <c r="P34" s="21"/>
      <c r="Q34" s="22"/>
      <c r="S34" s="17"/>
      <c r="T34" s="7">
        <v>13</v>
      </c>
      <c r="U34" s="7">
        <v>100.6</v>
      </c>
      <c r="V34" s="7">
        <v>10907</v>
      </c>
      <c r="W34" s="7">
        <v>61</v>
      </c>
      <c r="X34" s="7">
        <v>275200</v>
      </c>
      <c r="Y34" s="36"/>
      <c r="Z34" s="22"/>
    </row>
    <row r="35" spans="1:26" x14ac:dyDescent="0.25">
      <c r="A35" s="17"/>
      <c r="B35" s="7">
        <v>16</v>
      </c>
      <c r="C35" s="7">
        <v>154.30000000000001</v>
      </c>
      <c r="D35" s="7">
        <v>17520</v>
      </c>
      <c r="E35" s="7">
        <v>0</v>
      </c>
      <c r="F35" s="7">
        <v>0</v>
      </c>
      <c r="G35" s="21"/>
      <c r="H35" s="22"/>
      <c r="J35" s="18"/>
      <c r="K35" s="7">
        <v>18</v>
      </c>
      <c r="L35" s="7">
        <v>129.6</v>
      </c>
      <c r="M35" s="7">
        <v>10632</v>
      </c>
      <c r="N35" s="7">
        <v>669</v>
      </c>
      <c r="O35" s="7">
        <v>4181919</v>
      </c>
      <c r="P35" s="21"/>
      <c r="Q35" s="22"/>
      <c r="S35" s="17"/>
      <c r="T35" s="7">
        <v>1</v>
      </c>
      <c r="U35" s="7">
        <v>140.6</v>
      </c>
      <c r="V35" s="7">
        <v>2327</v>
      </c>
      <c r="W35" s="7">
        <v>93</v>
      </c>
      <c r="X35" s="7">
        <v>360960</v>
      </c>
      <c r="Y35" s="36"/>
      <c r="Z35" s="22"/>
    </row>
    <row r="36" spans="1:26" x14ac:dyDescent="0.25">
      <c r="A36" s="17"/>
      <c r="B36" s="7">
        <v>18</v>
      </c>
      <c r="C36" s="7">
        <v>130.30000000000001</v>
      </c>
      <c r="D36" s="7">
        <v>16749</v>
      </c>
      <c r="E36" s="7">
        <v>0</v>
      </c>
      <c r="F36" s="7">
        <v>0</v>
      </c>
      <c r="G36" s="21"/>
      <c r="H36" s="22"/>
      <c r="J36" s="16">
        <v>0</v>
      </c>
      <c r="K36" s="7">
        <v>5</v>
      </c>
      <c r="L36" s="7">
        <v>140.69999999999999</v>
      </c>
      <c r="M36" s="7">
        <v>10965</v>
      </c>
      <c r="N36" s="7">
        <v>0</v>
      </c>
      <c r="O36" s="7">
        <v>0</v>
      </c>
      <c r="P36" s="21"/>
      <c r="Q36" s="22"/>
      <c r="S36" s="18"/>
      <c r="T36" s="7">
        <v>28</v>
      </c>
      <c r="U36" s="7">
        <v>114.1</v>
      </c>
      <c r="V36" s="7">
        <v>11461</v>
      </c>
      <c r="W36" s="7">
        <v>128</v>
      </c>
      <c r="X36" s="7">
        <v>519168</v>
      </c>
      <c r="Y36" s="36"/>
      <c r="Z36" s="22"/>
    </row>
    <row r="37" spans="1:26" x14ac:dyDescent="0.25">
      <c r="A37" s="18"/>
      <c r="B37" s="7">
        <v>17</v>
      </c>
      <c r="C37" s="7">
        <v>165.6</v>
      </c>
      <c r="D37" s="7">
        <v>17656</v>
      </c>
      <c r="E37" s="7">
        <v>10</v>
      </c>
      <c r="F37" s="7">
        <v>93696</v>
      </c>
      <c r="G37" s="21"/>
      <c r="H37" s="22"/>
      <c r="J37" s="17"/>
      <c r="K37" s="7">
        <v>7</v>
      </c>
      <c r="L37" s="7">
        <v>148.80000000000001</v>
      </c>
      <c r="M37" s="7">
        <v>11048</v>
      </c>
      <c r="N37" s="7">
        <v>0</v>
      </c>
      <c r="O37" s="7">
        <v>0</v>
      </c>
      <c r="P37" s="21"/>
      <c r="Q37" s="22"/>
      <c r="S37" s="16">
        <v>0</v>
      </c>
      <c r="T37" s="7">
        <v>2</v>
      </c>
      <c r="U37" s="7">
        <v>122.5</v>
      </c>
      <c r="V37" s="7">
        <v>11932</v>
      </c>
      <c r="W37" s="7">
        <v>0</v>
      </c>
      <c r="X37" s="7">
        <v>0</v>
      </c>
      <c r="Y37" s="36"/>
      <c r="Z37" s="22"/>
    </row>
    <row r="38" spans="1:26" x14ac:dyDescent="0.25">
      <c r="J38" s="17"/>
      <c r="K38" s="7">
        <v>8</v>
      </c>
      <c r="L38" s="7">
        <v>130.30000000000001</v>
      </c>
      <c r="M38" s="7">
        <v>13806</v>
      </c>
      <c r="N38" s="7">
        <v>0</v>
      </c>
      <c r="O38" s="7">
        <v>0</v>
      </c>
      <c r="P38" s="21"/>
      <c r="Q38" s="22"/>
      <c r="S38" s="17"/>
      <c r="T38" s="7">
        <v>4</v>
      </c>
      <c r="U38" s="7">
        <v>126.2</v>
      </c>
      <c r="V38" s="7">
        <v>11506</v>
      </c>
      <c r="W38" s="7">
        <v>0</v>
      </c>
      <c r="X38" s="7">
        <v>0</v>
      </c>
      <c r="Y38" s="36"/>
      <c r="Z38" s="22"/>
    </row>
    <row r="39" spans="1:26" x14ac:dyDescent="0.25">
      <c r="J39" s="17"/>
      <c r="K39" s="7">
        <v>9</v>
      </c>
      <c r="L39" s="7">
        <v>155.1</v>
      </c>
      <c r="M39" s="7">
        <v>14217</v>
      </c>
      <c r="N39" s="7">
        <v>0</v>
      </c>
      <c r="O39" s="7">
        <v>0</v>
      </c>
      <c r="P39" s="21"/>
      <c r="Q39" s="22"/>
      <c r="S39" s="17"/>
      <c r="T39" s="7">
        <v>5</v>
      </c>
      <c r="U39" s="7">
        <v>128.30000000000001</v>
      </c>
      <c r="V39" s="7">
        <v>10635</v>
      </c>
      <c r="W39" s="7">
        <v>0</v>
      </c>
      <c r="X39" s="7">
        <v>0</v>
      </c>
      <c r="Y39" s="36"/>
      <c r="Z39" s="22"/>
    </row>
    <row r="40" spans="1:26" x14ac:dyDescent="0.25">
      <c r="J40" s="17"/>
      <c r="K40" s="7">
        <v>11</v>
      </c>
      <c r="L40" s="7">
        <v>168.8</v>
      </c>
      <c r="M40" s="7">
        <v>12575</v>
      </c>
      <c r="N40" s="7">
        <v>0</v>
      </c>
      <c r="O40" s="7">
        <v>0</v>
      </c>
      <c r="P40" s="21"/>
      <c r="Q40" s="22"/>
      <c r="S40" s="17"/>
      <c r="T40" s="7">
        <v>7</v>
      </c>
      <c r="U40" s="7">
        <v>128.80000000000001</v>
      </c>
      <c r="V40" s="7">
        <v>11298</v>
      </c>
      <c r="W40" s="7">
        <v>0</v>
      </c>
      <c r="X40" s="7">
        <v>0</v>
      </c>
      <c r="Y40" s="36"/>
      <c r="Z40" s="22"/>
    </row>
    <row r="41" spans="1:26" x14ac:dyDescent="0.25">
      <c r="J41" s="17"/>
      <c r="K41" s="7">
        <v>13</v>
      </c>
      <c r="L41" s="7">
        <v>110.9</v>
      </c>
      <c r="M41" s="7">
        <v>13418</v>
      </c>
      <c r="N41" s="7">
        <v>0</v>
      </c>
      <c r="O41" s="7">
        <v>0</v>
      </c>
      <c r="P41" s="21"/>
      <c r="Q41" s="22"/>
      <c r="S41" s="17"/>
      <c r="T41" s="7">
        <v>1</v>
      </c>
      <c r="U41" s="7">
        <v>128</v>
      </c>
      <c r="V41" s="7">
        <v>8125</v>
      </c>
      <c r="W41" s="7">
        <v>12</v>
      </c>
      <c r="X41" s="7">
        <v>39936</v>
      </c>
      <c r="Y41" s="36"/>
      <c r="Z41" s="22"/>
    </row>
    <row r="42" spans="1:26" x14ac:dyDescent="0.25">
      <c r="J42" s="18"/>
      <c r="K42" s="7">
        <v>15</v>
      </c>
      <c r="L42" s="7">
        <v>144</v>
      </c>
      <c r="M42" s="7">
        <v>12665</v>
      </c>
      <c r="N42" s="7">
        <v>0</v>
      </c>
      <c r="O42" s="7">
        <v>0</v>
      </c>
      <c r="P42" s="21"/>
      <c r="Q42" s="22"/>
      <c r="S42" s="17"/>
      <c r="T42" s="7">
        <v>6</v>
      </c>
      <c r="U42" s="7">
        <v>141</v>
      </c>
      <c r="V42" s="7">
        <v>9235</v>
      </c>
      <c r="W42" s="7">
        <v>9</v>
      </c>
      <c r="X42" s="7">
        <v>41984</v>
      </c>
      <c r="Y42" s="36"/>
      <c r="Z42" s="22"/>
    </row>
    <row r="43" spans="1:26" x14ac:dyDescent="0.25">
      <c r="S43" s="17"/>
      <c r="T43" s="7">
        <v>8</v>
      </c>
      <c r="U43" s="7">
        <v>133.1</v>
      </c>
      <c r="V43" s="7">
        <v>9832</v>
      </c>
      <c r="W43" s="7">
        <v>43</v>
      </c>
      <c r="X43" s="7">
        <v>148480</v>
      </c>
      <c r="Y43" s="36"/>
      <c r="Z43" s="22"/>
    </row>
    <row r="44" spans="1:26" x14ac:dyDescent="0.25">
      <c r="S44" s="17"/>
      <c r="T44" s="7">
        <v>11</v>
      </c>
      <c r="U44" s="7">
        <v>130.6</v>
      </c>
      <c r="V44" s="7">
        <v>9009</v>
      </c>
      <c r="W44" s="7">
        <v>152</v>
      </c>
      <c r="X44" s="7">
        <v>563968</v>
      </c>
      <c r="Y44" s="36"/>
      <c r="Z44" s="22"/>
    </row>
    <row r="45" spans="1:26" x14ac:dyDescent="0.25">
      <c r="S45" s="18"/>
      <c r="T45" s="7">
        <v>3</v>
      </c>
      <c r="U45" s="7">
        <v>147.19999999999999</v>
      </c>
      <c r="V45" s="7">
        <v>9949</v>
      </c>
      <c r="W45" s="7">
        <v>191</v>
      </c>
      <c r="X45" s="7">
        <v>681472</v>
      </c>
      <c r="Y45" s="36"/>
      <c r="Z45" s="22"/>
    </row>
    <row r="46" spans="1:26" x14ac:dyDescent="0.25">
      <c r="Y46" s="38"/>
      <c r="Z46" s="38"/>
    </row>
    <row r="47" spans="1:26" x14ac:dyDescent="0.25">
      <c r="Y47" s="38"/>
      <c r="Z47" s="38"/>
    </row>
    <row r="48" spans="1:26" s="1" customFormat="1" ht="18" x14ac:dyDescent="0.25">
      <c r="A48" s="26" t="s">
        <v>15</v>
      </c>
      <c r="B48" s="29"/>
      <c r="C48" s="29"/>
      <c r="D48" s="29"/>
      <c r="E48" s="29"/>
      <c r="F48" s="29"/>
      <c r="G48" s="28"/>
      <c r="H48" s="28"/>
      <c r="J48" s="26" t="s">
        <v>15</v>
      </c>
      <c r="K48" s="27"/>
      <c r="L48" s="27"/>
      <c r="M48" s="27"/>
      <c r="N48" s="27"/>
      <c r="O48" s="27"/>
      <c r="S48" s="26" t="s">
        <v>15</v>
      </c>
      <c r="T48" s="27"/>
      <c r="U48" s="27"/>
      <c r="V48" s="27"/>
      <c r="W48" s="27"/>
      <c r="X48" s="27"/>
    </row>
    <row r="49" spans="1:26" s="1" customFormat="1" ht="39.6" x14ac:dyDescent="0.25">
      <c r="A49" s="11" t="s">
        <v>8</v>
      </c>
      <c r="B49" s="11" t="s">
        <v>16</v>
      </c>
      <c r="C49" s="11" t="s">
        <v>0</v>
      </c>
      <c r="D49" s="11" t="s">
        <v>1</v>
      </c>
      <c r="E49" s="11" t="s">
        <v>10</v>
      </c>
      <c r="F49" s="11" t="s">
        <v>11</v>
      </c>
      <c r="G49" s="5" t="s">
        <v>13</v>
      </c>
      <c r="H49" s="6" t="s">
        <v>12</v>
      </c>
      <c r="J49" s="11" t="s">
        <v>8</v>
      </c>
      <c r="K49" s="11" t="s">
        <v>16</v>
      </c>
      <c r="L49" s="11" t="s">
        <v>0</v>
      </c>
      <c r="M49" s="11" t="s">
        <v>1</v>
      </c>
      <c r="N49" s="11" t="s">
        <v>10</v>
      </c>
      <c r="O49" s="11" t="s">
        <v>11</v>
      </c>
      <c r="P49" s="5" t="s">
        <v>13</v>
      </c>
      <c r="Q49" s="6" t="s">
        <v>12</v>
      </c>
      <c r="S49" s="11" t="s">
        <v>8</v>
      </c>
      <c r="T49" s="11" t="s">
        <v>16</v>
      </c>
      <c r="U49" s="11" t="s">
        <v>0</v>
      </c>
      <c r="V49" s="11" t="s">
        <v>1</v>
      </c>
      <c r="W49" s="11" t="s">
        <v>10</v>
      </c>
      <c r="X49" s="11" t="s">
        <v>11</v>
      </c>
      <c r="Y49" s="5" t="s">
        <v>13</v>
      </c>
      <c r="Z49" s="6" t="s">
        <v>12</v>
      </c>
    </row>
    <row r="50" spans="1:26" x14ac:dyDescent="0.25">
      <c r="A50" s="16">
        <v>1</v>
      </c>
      <c r="B50" s="7">
        <v>16</v>
      </c>
      <c r="C50" s="7">
        <v>125.8</v>
      </c>
      <c r="D50" s="7">
        <v>17373</v>
      </c>
      <c r="E50" s="8">
        <v>21600</v>
      </c>
      <c r="F50" s="7">
        <v>90123264</v>
      </c>
      <c r="G50" s="21">
        <f>AVERAGE(D50:D93)</f>
        <v>14402.136363636364</v>
      </c>
      <c r="H50" s="22">
        <f>STDEV(D50:D93)/SQRT(44)</f>
        <v>712.49704764857631</v>
      </c>
      <c r="J50" s="16">
        <v>2</v>
      </c>
      <c r="K50" s="7">
        <v>3</v>
      </c>
      <c r="L50" s="7">
        <v>135.5</v>
      </c>
      <c r="M50" s="7">
        <v>12795</v>
      </c>
      <c r="N50" s="8">
        <v>2010</v>
      </c>
      <c r="O50" s="7">
        <v>9635072</v>
      </c>
      <c r="P50" s="35">
        <f>AVERAGE(M50:M91,M92:M100)</f>
        <v>9725.7843137254895</v>
      </c>
      <c r="Q50" s="37">
        <f>STDEV(M50:M91,M92:M100)/SQRT(51)</f>
        <v>409.33691029323523</v>
      </c>
      <c r="S50" s="16">
        <v>1</v>
      </c>
      <c r="T50" s="7">
        <v>16</v>
      </c>
      <c r="U50" s="7">
        <v>137.80000000000001</v>
      </c>
      <c r="V50" s="7">
        <v>10406</v>
      </c>
      <c r="W50" s="8">
        <v>1390</v>
      </c>
      <c r="X50" s="7">
        <v>4416256</v>
      </c>
      <c r="Y50" s="35">
        <f>AVERAGE(V50:V94)</f>
        <v>6727.8444444444449</v>
      </c>
      <c r="Z50" s="37">
        <f>STDEV(V50:V94)/SQRT(45)</f>
        <v>434.54254125128745</v>
      </c>
    </row>
    <row r="51" spans="1:26" x14ac:dyDescent="0.25">
      <c r="A51" s="17"/>
      <c r="B51" s="7">
        <v>9</v>
      </c>
      <c r="C51" s="7">
        <v>133.80000000000001</v>
      </c>
      <c r="D51" s="7">
        <v>19366</v>
      </c>
      <c r="E51" s="8">
        <v>29000</v>
      </c>
      <c r="F51" s="7">
        <v>133869824</v>
      </c>
      <c r="G51" s="21"/>
      <c r="H51" s="22"/>
      <c r="J51" s="17"/>
      <c r="K51" s="7">
        <v>19</v>
      </c>
      <c r="L51" s="7">
        <v>130.6</v>
      </c>
      <c r="M51" s="7">
        <v>13047</v>
      </c>
      <c r="N51" s="8">
        <v>4410</v>
      </c>
      <c r="O51" s="7">
        <v>25265408</v>
      </c>
      <c r="P51" s="36"/>
      <c r="Q51" s="22"/>
      <c r="S51" s="17"/>
      <c r="T51" s="7">
        <v>14</v>
      </c>
      <c r="U51" s="7">
        <v>110.2</v>
      </c>
      <c r="V51" s="7">
        <v>5760</v>
      </c>
      <c r="W51" s="8">
        <v>7120</v>
      </c>
      <c r="X51" s="7">
        <v>21865984</v>
      </c>
      <c r="Y51" s="36"/>
      <c r="Z51" s="22"/>
    </row>
    <row r="52" spans="1:26" x14ac:dyDescent="0.25">
      <c r="A52" s="17"/>
      <c r="B52" s="7">
        <v>7</v>
      </c>
      <c r="C52" s="7">
        <v>127.4</v>
      </c>
      <c r="D52" s="7">
        <v>21654</v>
      </c>
      <c r="E52" s="8">
        <v>32300</v>
      </c>
      <c r="F52" s="7">
        <v>149661184</v>
      </c>
      <c r="G52" s="21"/>
      <c r="H52" s="22"/>
      <c r="J52" s="17"/>
      <c r="K52" s="7">
        <v>8</v>
      </c>
      <c r="L52" s="7">
        <v>147.4</v>
      </c>
      <c r="M52" s="7">
        <v>13272</v>
      </c>
      <c r="N52" s="8">
        <v>6540</v>
      </c>
      <c r="O52" s="7">
        <v>31200000</v>
      </c>
      <c r="P52" s="36"/>
      <c r="Q52" s="22"/>
      <c r="S52" s="17"/>
      <c r="T52" s="7">
        <v>3</v>
      </c>
      <c r="U52" s="7">
        <v>133</v>
      </c>
      <c r="V52" s="7">
        <v>7557</v>
      </c>
      <c r="W52" s="8">
        <v>8640</v>
      </c>
      <c r="X52" s="7">
        <v>26581248</v>
      </c>
      <c r="Y52" s="36"/>
      <c r="Z52" s="22"/>
    </row>
    <row r="53" spans="1:26" x14ac:dyDescent="0.25">
      <c r="A53" s="17"/>
      <c r="B53" s="7">
        <v>4</v>
      </c>
      <c r="C53" s="7">
        <v>137.1</v>
      </c>
      <c r="D53" s="7">
        <v>19003</v>
      </c>
      <c r="E53" s="8">
        <v>28500</v>
      </c>
      <c r="F53" s="7">
        <v>165711616</v>
      </c>
      <c r="G53" s="21"/>
      <c r="H53" s="22"/>
      <c r="J53" s="17"/>
      <c r="K53" s="7">
        <v>11</v>
      </c>
      <c r="L53" s="7">
        <v>141.30000000000001</v>
      </c>
      <c r="M53" s="7">
        <v>13263</v>
      </c>
      <c r="N53" s="8">
        <v>8650</v>
      </c>
      <c r="O53" s="7">
        <v>49809664</v>
      </c>
      <c r="P53" s="36"/>
      <c r="Q53" s="22"/>
      <c r="S53" s="17"/>
      <c r="T53" s="7">
        <v>2</v>
      </c>
      <c r="U53" s="7">
        <v>132.6</v>
      </c>
      <c r="V53" s="7">
        <v>7634</v>
      </c>
      <c r="W53" s="8">
        <v>22900</v>
      </c>
      <c r="X53" s="7">
        <v>77756928</v>
      </c>
      <c r="Y53" s="36"/>
      <c r="Z53" s="22"/>
    </row>
    <row r="54" spans="1:26" x14ac:dyDescent="0.25">
      <c r="A54" s="17"/>
      <c r="B54" s="7">
        <v>12</v>
      </c>
      <c r="C54" s="7">
        <v>119.6</v>
      </c>
      <c r="D54" s="7">
        <v>21658</v>
      </c>
      <c r="E54" s="8">
        <v>29700</v>
      </c>
      <c r="F54" s="7">
        <v>173228032</v>
      </c>
      <c r="G54" s="21"/>
      <c r="H54" s="22"/>
      <c r="J54" s="17"/>
      <c r="K54" s="7">
        <v>10</v>
      </c>
      <c r="L54" s="7">
        <v>127.9</v>
      </c>
      <c r="M54" s="7">
        <v>15129</v>
      </c>
      <c r="N54" s="8">
        <v>20600</v>
      </c>
      <c r="O54" s="7">
        <v>131764480</v>
      </c>
      <c r="P54" s="36"/>
      <c r="Q54" s="22"/>
      <c r="S54" s="17"/>
      <c r="T54" s="7">
        <v>6</v>
      </c>
      <c r="U54" s="7">
        <v>126.1</v>
      </c>
      <c r="V54" s="7">
        <v>7979</v>
      </c>
      <c r="W54" s="8">
        <v>32300</v>
      </c>
      <c r="X54" s="7">
        <v>126509056</v>
      </c>
      <c r="Y54" s="36"/>
      <c r="Z54" s="22"/>
    </row>
    <row r="55" spans="1:26" x14ac:dyDescent="0.25">
      <c r="A55" s="17"/>
      <c r="B55" s="7">
        <v>3</v>
      </c>
      <c r="C55" s="7">
        <v>105.6</v>
      </c>
      <c r="D55" s="7">
        <v>17376</v>
      </c>
      <c r="E55" s="8">
        <v>27300</v>
      </c>
      <c r="F55" s="7">
        <v>174476800</v>
      </c>
      <c r="G55" s="21"/>
      <c r="H55" s="22"/>
      <c r="J55" s="17"/>
      <c r="K55" s="7">
        <v>14</v>
      </c>
      <c r="L55" s="7">
        <v>102.2</v>
      </c>
      <c r="M55" s="7">
        <v>7220</v>
      </c>
      <c r="N55" s="8">
        <v>24000</v>
      </c>
      <c r="O55" s="7">
        <v>146664192</v>
      </c>
      <c r="P55" s="36"/>
      <c r="Q55" s="22"/>
      <c r="S55" s="17"/>
      <c r="T55" s="7">
        <v>17</v>
      </c>
      <c r="U55" s="7">
        <v>148</v>
      </c>
      <c r="V55" s="7">
        <v>3706</v>
      </c>
      <c r="W55" s="8">
        <v>39300</v>
      </c>
      <c r="X55" s="7">
        <v>136612096</v>
      </c>
      <c r="Y55" s="36"/>
      <c r="Z55" s="22"/>
    </row>
    <row r="56" spans="1:26" x14ac:dyDescent="0.25">
      <c r="A56" s="17"/>
      <c r="B56" s="7">
        <v>5</v>
      </c>
      <c r="C56" s="7">
        <v>140.19999999999999</v>
      </c>
      <c r="D56" s="7">
        <v>21360</v>
      </c>
      <c r="E56" s="8">
        <v>33600</v>
      </c>
      <c r="F56" s="7">
        <v>189389056</v>
      </c>
      <c r="G56" s="21"/>
      <c r="H56" s="22"/>
      <c r="J56" s="17"/>
      <c r="K56" s="7">
        <v>21</v>
      </c>
      <c r="L56" s="7">
        <v>110.6</v>
      </c>
      <c r="M56" s="7">
        <v>13666</v>
      </c>
      <c r="N56" s="8">
        <v>34900</v>
      </c>
      <c r="O56" s="7">
        <v>204316928</v>
      </c>
      <c r="P56" s="36"/>
      <c r="Q56" s="22"/>
      <c r="S56" s="17"/>
      <c r="T56" s="7">
        <v>10</v>
      </c>
      <c r="U56" s="7">
        <v>132.1</v>
      </c>
      <c r="V56" s="7">
        <v>4381</v>
      </c>
      <c r="W56" s="8">
        <v>33900</v>
      </c>
      <c r="X56" s="7">
        <v>137064448</v>
      </c>
      <c r="Y56" s="36"/>
      <c r="Z56" s="22"/>
    </row>
    <row r="57" spans="1:26" x14ac:dyDescent="0.25">
      <c r="A57" s="17"/>
      <c r="B57" s="7">
        <v>11</v>
      </c>
      <c r="C57" s="7">
        <v>146.69999999999999</v>
      </c>
      <c r="D57" s="7">
        <v>16482</v>
      </c>
      <c r="E57" s="8">
        <v>41100</v>
      </c>
      <c r="F57" s="7">
        <v>359582464</v>
      </c>
      <c r="G57" s="21"/>
      <c r="H57" s="22"/>
      <c r="J57" s="17"/>
      <c r="K57" s="7">
        <v>15</v>
      </c>
      <c r="L57" s="7">
        <v>117.8</v>
      </c>
      <c r="M57" s="7">
        <v>13234</v>
      </c>
      <c r="N57" s="8">
        <v>30100</v>
      </c>
      <c r="O57" s="7">
        <v>208239616</v>
      </c>
      <c r="P57" s="36"/>
      <c r="Q57" s="22"/>
      <c r="S57" s="17"/>
      <c r="T57" s="7">
        <v>20</v>
      </c>
      <c r="U57" s="7">
        <v>101.6</v>
      </c>
      <c r="V57" s="7">
        <v>5980</v>
      </c>
      <c r="W57" s="8">
        <v>17900</v>
      </c>
      <c r="X57" s="7">
        <v>146855936</v>
      </c>
      <c r="Y57" s="36"/>
      <c r="Z57" s="22"/>
    </row>
    <row r="58" spans="1:26" x14ac:dyDescent="0.25">
      <c r="A58" s="17"/>
      <c r="B58" s="7">
        <v>15</v>
      </c>
      <c r="C58" s="7">
        <v>153.9</v>
      </c>
      <c r="D58" s="7">
        <v>14290</v>
      </c>
      <c r="E58" s="8">
        <v>80700</v>
      </c>
      <c r="F58" s="7">
        <v>593242368</v>
      </c>
      <c r="G58" s="21"/>
      <c r="H58" s="22"/>
      <c r="J58" s="17"/>
      <c r="K58" s="7">
        <v>16</v>
      </c>
      <c r="L58" s="7">
        <v>163.19999999999999</v>
      </c>
      <c r="M58" s="7">
        <v>6289</v>
      </c>
      <c r="N58" s="8">
        <v>48200</v>
      </c>
      <c r="O58" s="7">
        <v>267213568</v>
      </c>
      <c r="P58" s="36"/>
      <c r="Q58" s="22"/>
      <c r="S58" s="17"/>
      <c r="T58" s="7">
        <v>19</v>
      </c>
      <c r="U58" s="7">
        <v>139.80000000000001</v>
      </c>
      <c r="V58" s="7">
        <v>6411</v>
      </c>
      <c r="W58" s="8">
        <v>42900</v>
      </c>
      <c r="X58" s="7">
        <v>170117376</v>
      </c>
      <c r="Y58" s="36"/>
      <c r="Z58" s="22"/>
    </row>
    <row r="59" spans="1:26" x14ac:dyDescent="0.25">
      <c r="A59" s="17"/>
      <c r="B59" s="7">
        <v>1</v>
      </c>
      <c r="C59" s="7">
        <v>156.30000000000001</v>
      </c>
      <c r="D59" s="7">
        <v>11754</v>
      </c>
      <c r="E59" s="8">
        <v>82000</v>
      </c>
      <c r="F59" s="7">
        <v>619978496</v>
      </c>
      <c r="G59" s="21"/>
      <c r="H59" s="22"/>
      <c r="J59" s="18"/>
      <c r="K59" s="7">
        <v>13</v>
      </c>
      <c r="L59" s="7">
        <v>178.8</v>
      </c>
      <c r="M59" s="7">
        <v>4096</v>
      </c>
      <c r="N59" s="8">
        <v>48700</v>
      </c>
      <c r="O59" s="7">
        <v>699824128</v>
      </c>
      <c r="P59" s="36"/>
      <c r="Q59" s="22"/>
      <c r="S59" s="17"/>
      <c r="T59" s="7">
        <v>13</v>
      </c>
      <c r="U59" s="7">
        <v>179</v>
      </c>
      <c r="V59" s="7">
        <v>4977</v>
      </c>
      <c r="W59" s="8">
        <v>60300</v>
      </c>
      <c r="X59" s="7">
        <v>197314304</v>
      </c>
      <c r="Y59" s="36"/>
      <c r="Z59" s="22"/>
    </row>
    <row r="60" spans="1:26" x14ac:dyDescent="0.25">
      <c r="A60" s="18"/>
      <c r="B60" s="7">
        <v>13</v>
      </c>
      <c r="C60" s="7">
        <v>133.30000000000001</v>
      </c>
      <c r="D60" s="7">
        <v>16314</v>
      </c>
      <c r="E60" s="8">
        <v>65500</v>
      </c>
      <c r="F60" s="7">
        <v>631002368</v>
      </c>
      <c r="G60" s="21"/>
      <c r="H60" s="22"/>
      <c r="J60" s="16">
        <v>3</v>
      </c>
      <c r="K60" s="7">
        <v>16</v>
      </c>
      <c r="L60" s="7">
        <v>113.8</v>
      </c>
      <c r="M60" s="7">
        <v>13006</v>
      </c>
      <c r="N60" s="8">
        <v>1510</v>
      </c>
      <c r="O60" s="7">
        <v>5713152</v>
      </c>
      <c r="P60" s="36"/>
      <c r="Q60" s="22"/>
      <c r="S60" s="18"/>
      <c r="T60" s="7">
        <v>15</v>
      </c>
      <c r="U60" s="7">
        <v>125.2</v>
      </c>
      <c r="V60" s="7">
        <v>4004</v>
      </c>
      <c r="W60" s="8">
        <v>59000</v>
      </c>
      <c r="X60" s="7">
        <v>270543104</v>
      </c>
      <c r="Y60" s="36"/>
      <c r="Z60" s="22"/>
    </row>
    <row r="61" spans="1:26" x14ac:dyDescent="0.25">
      <c r="A61" s="16">
        <v>2</v>
      </c>
      <c r="B61" s="7">
        <v>7</v>
      </c>
      <c r="C61" s="7">
        <v>143.9</v>
      </c>
      <c r="D61" s="7">
        <v>10122</v>
      </c>
      <c r="E61" s="8">
        <v>1920</v>
      </c>
      <c r="F61" s="7">
        <v>8683776</v>
      </c>
      <c r="G61" s="21"/>
      <c r="H61" s="22"/>
      <c r="J61" s="17"/>
      <c r="K61" s="7">
        <v>21</v>
      </c>
      <c r="L61" s="7">
        <v>113.5</v>
      </c>
      <c r="M61" s="7">
        <v>10876</v>
      </c>
      <c r="N61" s="8">
        <v>2910</v>
      </c>
      <c r="O61" s="7">
        <v>10656000</v>
      </c>
      <c r="P61" s="36"/>
      <c r="Q61" s="22"/>
      <c r="S61" s="16">
        <v>2</v>
      </c>
      <c r="T61" s="7">
        <v>7</v>
      </c>
      <c r="U61" s="7">
        <v>140.80000000000001</v>
      </c>
      <c r="V61" s="7">
        <v>10651</v>
      </c>
      <c r="W61" s="8">
        <v>2100</v>
      </c>
      <c r="X61" s="7">
        <v>12101632</v>
      </c>
      <c r="Y61" s="36"/>
      <c r="Z61" s="22"/>
    </row>
    <row r="62" spans="1:26" x14ac:dyDescent="0.25">
      <c r="A62" s="17"/>
      <c r="B62" s="7">
        <v>14</v>
      </c>
      <c r="C62" s="7">
        <v>101.3</v>
      </c>
      <c r="D62" s="7">
        <v>6469</v>
      </c>
      <c r="E62" s="8">
        <v>13500</v>
      </c>
      <c r="F62" s="7">
        <v>69390848</v>
      </c>
      <c r="G62" s="21"/>
      <c r="H62" s="22"/>
      <c r="J62" s="17"/>
      <c r="K62" s="7">
        <v>8</v>
      </c>
      <c r="L62" s="7">
        <v>122.5</v>
      </c>
      <c r="M62" s="7">
        <v>7969</v>
      </c>
      <c r="N62" s="8">
        <v>6870</v>
      </c>
      <c r="O62" s="7">
        <v>15749888</v>
      </c>
      <c r="P62" s="36"/>
      <c r="Q62" s="22"/>
      <c r="S62" s="17"/>
      <c r="T62" s="7">
        <v>17</v>
      </c>
      <c r="U62" s="7">
        <v>136.5</v>
      </c>
      <c r="V62" s="7">
        <v>5010</v>
      </c>
      <c r="W62" s="8">
        <v>5010</v>
      </c>
      <c r="X62" s="7">
        <v>39175424</v>
      </c>
      <c r="Y62" s="36"/>
      <c r="Z62" s="22"/>
    </row>
    <row r="63" spans="1:26" x14ac:dyDescent="0.25">
      <c r="A63" s="17"/>
      <c r="B63" s="7">
        <v>5</v>
      </c>
      <c r="C63" s="7">
        <v>144.1</v>
      </c>
      <c r="D63" s="7">
        <v>10435</v>
      </c>
      <c r="E63" s="8">
        <v>34600</v>
      </c>
      <c r="F63" s="7">
        <v>146071296</v>
      </c>
      <c r="G63" s="21"/>
      <c r="H63" s="22"/>
      <c r="J63" s="17"/>
      <c r="K63" s="7">
        <v>4</v>
      </c>
      <c r="L63" s="7">
        <v>140.30000000000001</v>
      </c>
      <c r="M63" s="7">
        <v>4620</v>
      </c>
      <c r="N63" s="8">
        <v>16600</v>
      </c>
      <c r="O63" s="7">
        <v>56776448</v>
      </c>
      <c r="P63" s="36"/>
      <c r="Q63" s="22"/>
      <c r="S63" s="17"/>
      <c r="T63" s="7">
        <v>1</v>
      </c>
      <c r="U63" s="7">
        <v>102.3</v>
      </c>
      <c r="V63" s="7">
        <v>12003</v>
      </c>
      <c r="W63" s="8">
        <v>12700</v>
      </c>
      <c r="X63" s="7">
        <v>66607104</v>
      </c>
      <c r="Y63" s="36"/>
      <c r="Z63" s="22"/>
    </row>
    <row r="64" spans="1:26" x14ac:dyDescent="0.25">
      <c r="A64" s="17"/>
      <c r="B64" s="7">
        <v>1</v>
      </c>
      <c r="C64" s="7">
        <v>106.4</v>
      </c>
      <c r="D64" s="7">
        <v>9177</v>
      </c>
      <c r="E64" s="8">
        <v>20400</v>
      </c>
      <c r="F64" s="7">
        <v>165523456</v>
      </c>
      <c r="G64" s="21"/>
      <c r="H64" s="22"/>
      <c r="J64" s="17"/>
      <c r="K64" s="7">
        <v>17</v>
      </c>
      <c r="L64" s="7">
        <v>133.5</v>
      </c>
      <c r="M64" s="7">
        <v>9345</v>
      </c>
      <c r="N64" s="8">
        <v>29600</v>
      </c>
      <c r="O64" s="7">
        <v>74386432</v>
      </c>
      <c r="P64" s="36"/>
      <c r="Q64" s="22"/>
      <c r="S64" s="17"/>
      <c r="T64" s="7">
        <v>4</v>
      </c>
      <c r="U64" s="7">
        <v>140.6</v>
      </c>
      <c r="V64" s="7">
        <v>11183</v>
      </c>
      <c r="W64" s="8">
        <v>37900</v>
      </c>
      <c r="X64" s="7">
        <v>214167552</v>
      </c>
      <c r="Y64" s="36"/>
      <c r="Z64" s="22"/>
    </row>
    <row r="65" spans="1:26" x14ac:dyDescent="0.25">
      <c r="A65" s="17"/>
      <c r="B65" s="7">
        <v>16</v>
      </c>
      <c r="C65" s="7">
        <v>137.4</v>
      </c>
      <c r="D65" s="7">
        <v>9544</v>
      </c>
      <c r="E65" s="8">
        <v>33100</v>
      </c>
      <c r="F65" s="7">
        <v>176744448</v>
      </c>
      <c r="G65" s="21"/>
      <c r="H65" s="22"/>
      <c r="J65" s="17"/>
      <c r="K65" s="7">
        <v>6</v>
      </c>
      <c r="L65" s="7">
        <v>127.2</v>
      </c>
      <c r="M65" s="7">
        <v>11585</v>
      </c>
      <c r="N65" s="8">
        <v>27700</v>
      </c>
      <c r="O65" s="7">
        <v>75471616</v>
      </c>
      <c r="P65" s="36"/>
      <c r="Q65" s="22"/>
      <c r="S65" s="17"/>
      <c r="T65" s="7">
        <v>11</v>
      </c>
      <c r="U65" s="7">
        <v>135.4</v>
      </c>
      <c r="V65" s="7">
        <v>9850</v>
      </c>
      <c r="W65" s="8">
        <v>33100</v>
      </c>
      <c r="X65" s="7">
        <v>243287040</v>
      </c>
      <c r="Y65" s="36"/>
      <c r="Z65" s="22"/>
    </row>
    <row r="66" spans="1:26" x14ac:dyDescent="0.25">
      <c r="A66" s="17"/>
      <c r="B66" s="7">
        <v>4</v>
      </c>
      <c r="C66" s="7">
        <v>107.2</v>
      </c>
      <c r="D66" s="7">
        <v>9717</v>
      </c>
      <c r="E66" s="8">
        <v>25600</v>
      </c>
      <c r="F66" s="7">
        <v>179894784</v>
      </c>
      <c r="G66" s="21"/>
      <c r="H66" s="22"/>
      <c r="J66" s="17"/>
      <c r="K66" s="7">
        <v>3</v>
      </c>
      <c r="L66" s="7">
        <v>142</v>
      </c>
      <c r="M66" s="7">
        <v>12966</v>
      </c>
      <c r="N66" s="8">
        <v>39800</v>
      </c>
      <c r="O66" s="7">
        <v>103806208</v>
      </c>
      <c r="P66" s="36"/>
      <c r="Q66" s="22"/>
      <c r="S66" s="17"/>
      <c r="T66" s="7">
        <v>15</v>
      </c>
      <c r="U66" s="7">
        <v>147.1</v>
      </c>
      <c r="V66" s="7">
        <v>3301</v>
      </c>
      <c r="W66" s="8">
        <v>43000</v>
      </c>
      <c r="X66" s="7">
        <v>246573568</v>
      </c>
      <c r="Y66" s="36"/>
      <c r="Z66" s="22"/>
    </row>
    <row r="67" spans="1:26" x14ac:dyDescent="0.25">
      <c r="A67" s="17"/>
      <c r="B67" s="7">
        <v>18</v>
      </c>
      <c r="C67" s="7">
        <v>131.30000000000001</v>
      </c>
      <c r="D67" s="7">
        <v>8534</v>
      </c>
      <c r="E67" s="8">
        <v>33000</v>
      </c>
      <c r="F67" s="7">
        <v>182773504</v>
      </c>
      <c r="G67" s="21"/>
      <c r="H67" s="22"/>
      <c r="J67" s="17"/>
      <c r="K67" s="7">
        <v>15</v>
      </c>
      <c r="L67" s="7">
        <v>139.69999999999999</v>
      </c>
      <c r="M67" s="7">
        <v>13319</v>
      </c>
      <c r="N67" s="8">
        <v>39800</v>
      </c>
      <c r="O67" s="7">
        <v>125541888</v>
      </c>
      <c r="P67" s="36"/>
      <c r="Q67" s="22"/>
      <c r="S67" s="17"/>
      <c r="T67" s="7">
        <v>10</v>
      </c>
      <c r="U67" s="7">
        <v>161.9</v>
      </c>
      <c r="V67" s="7">
        <v>6556</v>
      </c>
      <c r="W67" s="8">
        <v>45600</v>
      </c>
      <c r="X67" s="7">
        <v>257655296</v>
      </c>
      <c r="Y67" s="36"/>
      <c r="Z67" s="22"/>
    </row>
    <row r="68" spans="1:26" x14ac:dyDescent="0.25">
      <c r="A68" s="17"/>
      <c r="B68" s="7">
        <v>22</v>
      </c>
      <c r="C68" s="7">
        <v>111</v>
      </c>
      <c r="D68" s="7">
        <v>11211</v>
      </c>
      <c r="E68" s="8">
        <v>34600</v>
      </c>
      <c r="F68" s="7">
        <v>245747200</v>
      </c>
      <c r="G68" s="21"/>
      <c r="H68" s="22"/>
      <c r="J68" s="17"/>
      <c r="K68" s="7">
        <v>13</v>
      </c>
      <c r="L68" s="7">
        <v>150.19999999999999</v>
      </c>
      <c r="M68" s="7">
        <v>8742</v>
      </c>
      <c r="N68" s="8">
        <v>54200</v>
      </c>
      <c r="O68" s="7">
        <v>147540736</v>
      </c>
      <c r="P68" s="36"/>
      <c r="Q68" s="22"/>
      <c r="S68" s="17"/>
      <c r="T68" s="7">
        <v>8</v>
      </c>
      <c r="U68" s="7">
        <v>157</v>
      </c>
      <c r="V68" s="7">
        <v>2395</v>
      </c>
      <c r="W68" s="8">
        <v>52900</v>
      </c>
      <c r="X68" s="7">
        <v>260299776</v>
      </c>
      <c r="Y68" s="36"/>
      <c r="Z68" s="22"/>
    </row>
    <row r="69" spans="1:26" x14ac:dyDescent="0.25">
      <c r="A69" s="17"/>
      <c r="B69" s="7">
        <v>2</v>
      </c>
      <c r="C69" s="7">
        <v>161.1</v>
      </c>
      <c r="D69" s="7">
        <v>7651</v>
      </c>
      <c r="E69" s="8">
        <v>62900</v>
      </c>
      <c r="F69" s="7">
        <v>251199488</v>
      </c>
      <c r="G69" s="21"/>
      <c r="H69" s="22"/>
      <c r="J69" s="17"/>
      <c r="K69" s="7">
        <v>18</v>
      </c>
      <c r="L69" s="7">
        <v>147.5</v>
      </c>
      <c r="M69" s="7">
        <v>6248</v>
      </c>
      <c r="N69" s="8">
        <v>33400</v>
      </c>
      <c r="O69" s="7">
        <v>166064384</v>
      </c>
      <c r="P69" s="36"/>
      <c r="Q69" s="22"/>
      <c r="S69" s="17"/>
      <c r="T69" s="7">
        <v>9</v>
      </c>
      <c r="U69" s="7">
        <v>131.9</v>
      </c>
      <c r="V69" s="7">
        <v>10227</v>
      </c>
      <c r="W69" s="8">
        <v>33700</v>
      </c>
      <c r="X69" s="7">
        <v>274132992</v>
      </c>
      <c r="Y69" s="36"/>
      <c r="Z69" s="22"/>
    </row>
    <row r="70" spans="1:26" x14ac:dyDescent="0.25">
      <c r="A70" s="17"/>
      <c r="B70" s="7">
        <v>19</v>
      </c>
      <c r="C70" s="7">
        <v>133.80000000000001</v>
      </c>
      <c r="D70" s="7">
        <v>11071</v>
      </c>
      <c r="E70" s="8">
        <v>44600</v>
      </c>
      <c r="F70" s="7">
        <v>298886912</v>
      </c>
      <c r="G70" s="21"/>
      <c r="H70" s="22"/>
      <c r="J70" s="17"/>
      <c r="K70" s="7">
        <v>20</v>
      </c>
      <c r="L70" s="7">
        <v>162.19999999999999</v>
      </c>
      <c r="M70" s="7">
        <v>6498</v>
      </c>
      <c r="N70" s="8">
        <v>47400</v>
      </c>
      <c r="O70" s="7">
        <v>168115712</v>
      </c>
      <c r="P70" s="36"/>
      <c r="Q70" s="22"/>
      <c r="S70" s="18"/>
      <c r="T70" s="7">
        <v>5</v>
      </c>
      <c r="U70" s="7">
        <v>148.4</v>
      </c>
      <c r="V70" s="7">
        <v>6399</v>
      </c>
      <c r="W70" s="8">
        <v>60700</v>
      </c>
      <c r="X70" s="7">
        <v>402394112</v>
      </c>
      <c r="Y70" s="36"/>
      <c r="Z70" s="22"/>
    </row>
    <row r="71" spans="1:26" x14ac:dyDescent="0.25">
      <c r="A71" s="17"/>
      <c r="B71" s="7">
        <v>3</v>
      </c>
      <c r="C71" s="7">
        <v>141.4</v>
      </c>
      <c r="D71" s="7">
        <v>9387</v>
      </c>
      <c r="E71" s="8">
        <v>41500</v>
      </c>
      <c r="F71" s="7">
        <v>364186880</v>
      </c>
      <c r="G71" s="21"/>
      <c r="H71" s="22"/>
      <c r="J71" s="17"/>
      <c r="K71" s="7">
        <v>2</v>
      </c>
      <c r="L71" s="7">
        <v>147.4</v>
      </c>
      <c r="M71" s="7">
        <v>8168</v>
      </c>
      <c r="N71" s="8">
        <v>43500</v>
      </c>
      <c r="O71" s="7">
        <v>173869056</v>
      </c>
      <c r="P71" s="36"/>
      <c r="Q71" s="22"/>
      <c r="S71" s="16">
        <v>4</v>
      </c>
      <c r="T71" s="7">
        <v>17</v>
      </c>
      <c r="U71" s="7">
        <v>145.30000000000001</v>
      </c>
      <c r="V71" s="7">
        <v>11820</v>
      </c>
      <c r="W71" s="8">
        <v>2970</v>
      </c>
      <c r="X71" s="7">
        <v>11278080</v>
      </c>
      <c r="Y71" s="36"/>
      <c r="Z71" s="22"/>
    </row>
    <row r="72" spans="1:26" x14ac:dyDescent="0.25">
      <c r="A72" s="18"/>
      <c r="B72" s="7">
        <v>20</v>
      </c>
      <c r="C72" s="7">
        <v>187.6</v>
      </c>
      <c r="D72" s="7">
        <v>8919</v>
      </c>
      <c r="E72" s="8">
        <v>78100</v>
      </c>
      <c r="F72" s="7">
        <v>486385664</v>
      </c>
      <c r="G72" s="21"/>
      <c r="H72" s="22"/>
      <c r="J72" s="17"/>
      <c r="K72" s="7">
        <v>5</v>
      </c>
      <c r="L72" s="7">
        <v>147.69999999999999</v>
      </c>
      <c r="M72" s="7">
        <v>10113</v>
      </c>
      <c r="N72" s="8">
        <v>40400</v>
      </c>
      <c r="O72" s="7">
        <v>179712256</v>
      </c>
      <c r="P72" s="36"/>
      <c r="Q72" s="22"/>
      <c r="S72" s="17"/>
      <c r="T72" s="7">
        <v>20</v>
      </c>
      <c r="U72" s="7">
        <v>112.4</v>
      </c>
      <c r="V72" s="7">
        <v>10427</v>
      </c>
      <c r="W72" s="8">
        <v>3710</v>
      </c>
      <c r="X72" s="7">
        <v>14125824</v>
      </c>
      <c r="Y72" s="36"/>
      <c r="Z72" s="22"/>
    </row>
    <row r="73" spans="1:26" x14ac:dyDescent="0.25">
      <c r="A73" s="16">
        <v>4</v>
      </c>
      <c r="B73" s="7">
        <v>1</v>
      </c>
      <c r="C73" s="7">
        <v>147.80000000000001</v>
      </c>
      <c r="D73" s="7">
        <v>20463</v>
      </c>
      <c r="E73" s="8">
        <v>3040</v>
      </c>
      <c r="F73" s="7">
        <v>12489472</v>
      </c>
      <c r="G73" s="21"/>
      <c r="H73" s="22"/>
      <c r="J73" s="17"/>
      <c r="K73" s="7">
        <v>11</v>
      </c>
      <c r="L73" s="7">
        <v>173.9</v>
      </c>
      <c r="M73" s="7">
        <v>2946</v>
      </c>
      <c r="N73" s="8">
        <v>51500</v>
      </c>
      <c r="O73" s="7">
        <v>183510272</v>
      </c>
      <c r="P73" s="36"/>
      <c r="Q73" s="22"/>
      <c r="S73" s="17"/>
      <c r="T73" s="7">
        <v>11</v>
      </c>
      <c r="U73" s="7">
        <v>160.6</v>
      </c>
      <c r="V73" s="7">
        <v>5704</v>
      </c>
      <c r="W73" s="8">
        <v>3910</v>
      </c>
      <c r="X73" s="7">
        <v>14412544</v>
      </c>
      <c r="Y73" s="36"/>
      <c r="Z73" s="22"/>
    </row>
    <row r="74" spans="1:26" x14ac:dyDescent="0.25">
      <c r="A74" s="17"/>
      <c r="B74" s="7">
        <v>15</v>
      </c>
      <c r="C74" s="7">
        <v>148.19999999999999</v>
      </c>
      <c r="D74" s="7">
        <v>15778</v>
      </c>
      <c r="E74" s="8">
        <v>5540</v>
      </c>
      <c r="F74" s="7">
        <v>22339328</v>
      </c>
      <c r="G74" s="21"/>
      <c r="H74" s="22"/>
      <c r="J74" s="17"/>
      <c r="K74" s="7">
        <v>14</v>
      </c>
      <c r="L74" s="7">
        <v>129.80000000000001</v>
      </c>
      <c r="M74" s="7">
        <v>11819</v>
      </c>
      <c r="N74" s="8">
        <v>36400</v>
      </c>
      <c r="O74" s="7">
        <v>185428992</v>
      </c>
      <c r="P74" s="36"/>
      <c r="Q74" s="22"/>
      <c r="S74" s="17"/>
      <c r="T74" s="7">
        <v>27</v>
      </c>
      <c r="U74" s="7">
        <v>100.4</v>
      </c>
      <c r="V74" s="7">
        <v>1852</v>
      </c>
      <c r="W74" s="8">
        <v>5710</v>
      </c>
      <c r="X74" s="7">
        <v>20951808</v>
      </c>
      <c r="Y74" s="36"/>
      <c r="Z74" s="22"/>
    </row>
    <row r="75" spans="1:26" x14ac:dyDescent="0.25">
      <c r="A75" s="17"/>
      <c r="B75" s="7">
        <v>6</v>
      </c>
      <c r="C75" s="7">
        <v>147.9</v>
      </c>
      <c r="D75" s="7">
        <v>24011</v>
      </c>
      <c r="E75" s="8">
        <v>15700</v>
      </c>
      <c r="F75" s="7">
        <v>68358144</v>
      </c>
      <c r="G75" s="21"/>
      <c r="H75" s="22"/>
      <c r="J75" s="17"/>
      <c r="K75" s="7">
        <v>22</v>
      </c>
      <c r="L75" s="7">
        <v>124.8</v>
      </c>
      <c r="M75" s="7">
        <v>12163</v>
      </c>
      <c r="N75" s="8">
        <v>44300</v>
      </c>
      <c r="O75" s="7">
        <v>196855040</v>
      </c>
      <c r="P75" s="36"/>
      <c r="Q75" s="22"/>
      <c r="S75" s="17"/>
      <c r="T75" s="7">
        <v>12</v>
      </c>
      <c r="U75" s="7">
        <v>152.30000000000001</v>
      </c>
      <c r="V75" s="7">
        <v>8064</v>
      </c>
      <c r="W75" s="8">
        <v>5750</v>
      </c>
      <c r="X75" s="7">
        <v>21220096</v>
      </c>
      <c r="Y75" s="36"/>
      <c r="Z75" s="22"/>
    </row>
    <row r="76" spans="1:26" x14ac:dyDescent="0.25">
      <c r="A76" s="17"/>
      <c r="B76" s="7">
        <v>12</v>
      </c>
      <c r="C76" s="7">
        <v>152.1</v>
      </c>
      <c r="D76" s="7">
        <v>16921</v>
      </c>
      <c r="E76" s="8">
        <v>23200</v>
      </c>
      <c r="F76" s="7">
        <v>97331200</v>
      </c>
      <c r="G76" s="21"/>
      <c r="H76" s="22"/>
      <c r="J76" s="17"/>
      <c r="K76" s="7">
        <v>23</v>
      </c>
      <c r="L76" s="7">
        <v>138.80000000000001</v>
      </c>
      <c r="M76" s="7">
        <v>6580</v>
      </c>
      <c r="N76" s="8">
        <v>41300</v>
      </c>
      <c r="O76" s="7">
        <v>210868736</v>
      </c>
      <c r="P76" s="36"/>
      <c r="Q76" s="22"/>
      <c r="S76" s="17"/>
      <c r="T76" s="7">
        <v>21</v>
      </c>
      <c r="U76" s="7">
        <v>137.6</v>
      </c>
      <c r="V76" s="7">
        <v>10503</v>
      </c>
      <c r="W76" s="8">
        <v>11500</v>
      </c>
      <c r="X76" s="7">
        <v>44280320</v>
      </c>
      <c r="Y76" s="36"/>
      <c r="Z76" s="22"/>
    </row>
    <row r="77" spans="1:26" x14ac:dyDescent="0.25">
      <c r="A77" s="17"/>
      <c r="B77" s="7">
        <v>7</v>
      </c>
      <c r="C77" s="7">
        <v>121.9</v>
      </c>
      <c r="D77" s="7">
        <v>21966</v>
      </c>
      <c r="E77" s="8">
        <v>20800</v>
      </c>
      <c r="F77" s="7">
        <v>98360832</v>
      </c>
      <c r="G77" s="21"/>
      <c r="H77" s="22"/>
      <c r="J77" s="18"/>
      <c r="K77" s="7">
        <v>1</v>
      </c>
      <c r="L77" s="7">
        <v>133</v>
      </c>
      <c r="M77" s="7">
        <v>8828</v>
      </c>
      <c r="N77" s="8">
        <v>57600</v>
      </c>
      <c r="O77" s="7">
        <v>267173376</v>
      </c>
      <c r="P77" s="36"/>
      <c r="Q77" s="22"/>
      <c r="S77" s="17"/>
      <c r="T77" s="7">
        <v>9</v>
      </c>
      <c r="U77" s="7">
        <v>103.3</v>
      </c>
      <c r="V77" s="7">
        <v>9211</v>
      </c>
      <c r="W77" s="8">
        <v>12400</v>
      </c>
      <c r="X77" s="7">
        <v>50767872</v>
      </c>
      <c r="Y77" s="36"/>
      <c r="Z77" s="22"/>
    </row>
    <row r="78" spans="1:26" x14ac:dyDescent="0.25">
      <c r="A78" s="17"/>
      <c r="B78" s="7">
        <v>8</v>
      </c>
      <c r="C78" s="7">
        <v>148.69999999999999</v>
      </c>
      <c r="D78" s="7">
        <v>16413</v>
      </c>
      <c r="E78" s="8">
        <v>29800</v>
      </c>
      <c r="F78" s="7">
        <v>146394880</v>
      </c>
      <c r="G78" s="21"/>
      <c r="H78" s="22"/>
      <c r="J78" s="16">
        <v>4</v>
      </c>
      <c r="K78" s="7">
        <v>22</v>
      </c>
      <c r="L78" s="7">
        <v>128.9</v>
      </c>
      <c r="M78" s="7">
        <v>11286</v>
      </c>
      <c r="N78" s="8">
        <v>1580</v>
      </c>
      <c r="O78" s="7">
        <v>10270000</v>
      </c>
      <c r="P78" s="36"/>
      <c r="Q78" s="22"/>
      <c r="S78" s="17"/>
      <c r="T78" s="7">
        <v>2</v>
      </c>
      <c r="U78" s="7">
        <v>107</v>
      </c>
      <c r="V78" s="7">
        <v>7963</v>
      </c>
      <c r="W78" s="8">
        <v>13200</v>
      </c>
      <c r="X78" s="7">
        <v>53782528</v>
      </c>
      <c r="Y78" s="36"/>
      <c r="Z78" s="22"/>
    </row>
    <row r="79" spans="1:26" x14ac:dyDescent="0.25">
      <c r="A79" s="17"/>
      <c r="B79" s="7">
        <v>5</v>
      </c>
      <c r="C79" s="7">
        <v>136</v>
      </c>
      <c r="D79" s="7">
        <v>17122</v>
      </c>
      <c r="E79" s="8">
        <v>31500</v>
      </c>
      <c r="F79" s="7">
        <v>147147264</v>
      </c>
      <c r="G79" s="21"/>
      <c r="H79" s="22"/>
      <c r="J79" s="17"/>
      <c r="K79" s="7">
        <v>4</v>
      </c>
      <c r="L79" s="7">
        <v>106.5</v>
      </c>
      <c r="M79" s="7">
        <v>10315</v>
      </c>
      <c r="N79" s="8">
        <v>1860</v>
      </c>
      <c r="O79" s="7">
        <v>7758060</v>
      </c>
      <c r="P79" s="36"/>
      <c r="Q79" s="22"/>
      <c r="S79" s="17"/>
      <c r="T79" s="7">
        <v>6</v>
      </c>
      <c r="U79" s="7">
        <v>108</v>
      </c>
      <c r="V79" s="7">
        <v>8596</v>
      </c>
      <c r="W79" s="8">
        <v>14700</v>
      </c>
      <c r="X79" s="7">
        <v>62872320</v>
      </c>
      <c r="Y79" s="36"/>
      <c r="Z79" s="22"/>
    </row>
    <row r="80" spans="1:26" x14ac:dyDescent="0.25">
      <c r="A80" s="17"/>
      <c r="B80" s="7">
        <v>2</v>
      </c>
      <c r="C80" s="7">
        <v>144.6</v>
      </c>
      <c r="D80" s="7">
        <v>19616</v>
      </c>
      <c r="E80" s="8">
        <v>39400</v>
      </c>
      <c r="F80" s="7">
        <v>179214592</v>
      </c>
      <c r="G80" s="21"/>
      <c r="H80" s="22"/>
      <c r="J80" s="17"/>
      <c r="K80" s="7">
        <v>9</v>
      </c>
      <c r="L80" s="7">
        <v>156.5</v>
      </c>
      <c r="M80" s="7">
        <v>8555</v>
      </c>
      <c r="N80" s="8">
        <v>6390</v>
      </c>
      <c r="O80" s="7">
        <v>33732810</v>
      </c>
      <c r="P80" s="36"/>
      <c r="Q80" s="22"/>
      <c r="S80" s="17"/>
      <c r="T80" s="7">
        <v>5</v>
      </c>
      <c r="U80" s="7">
        <v>110.5</v>
      </c>
      <c r="V80" s="7">
        <v>6305</v>
      </c>
      <c r="W80" s="8">
        <v>14000</v>
      </c>
      <c r="X80" s="7">
        <v>63036416</v>
      </c>
      <c r="Y80" s="36"/>
      <c r="Z80" s="22"/>
    </row>
    <row r="81" spans="1:26" x14ac:dyDescent="0.25">
      <c r="A81" s="17"/>
      <c r="B81" s="7">
        <v>10</v>
      </c>
      <c r="C81" s="7">
        <v>146.5</v>
      </c>
      <c r="D81" s="7">
        <v>20720</v>
      </c>
      <c r="E81" s="8">
        <v>36700</v>
      </c>
      <c r="F81" s="7">
        <v>211355648</v>
      </c>
      <c r="G81" s="21"/>
      <c r="H81" s="22"/>
      <c r="J81" s="17"/>
      <c r="K81" s="7">
        <v>19</v>
      </c>
      <c r="L81" s="7">
        <v>130.6</v>
      </c>
      <c r="M81" s="7">
        <v>10158</v>
      </c>
      <c r="N81" s="8">
        <v>24100</v>
      </c>
      <c r="O81" s="7">
        <v>125609200</v>
      </c>
      <c r="P81" s="36"/>
      <c r="Q81" s="22"/>
      <c r="S81" s="17"/>
      <c r="T81" s="7">
        <v>24</v>
      </c>
      <c r="U81" s="7">
        <v>111.8</v>
      </c>
      <c r="V81" s="7">
        <v>1679</v>
      </c>
      <c r="W81" s="8">
        <v>16400</v>
      </c>
      <c r="X81" s="7">
        <v>108704000</v>
      </c>
      <c r="Y81" s="36"/>
      <c r="Z81" s="22"/>
    </row>
    <row r="82" spans="1:26" x14ac:dyDescent="0.25">
      <c r="A82" s="17"/>
      <c r="B82" s="7">
        <v>9</v>
      </c>
      <c r="C82" s="7">
        <v>143.80000000000001</v>
      </c>
      <c r="D82" s="7">
        <v>16342</v>
      </c>
      <c r="E82" s="8">
        <v>58200</v>
      </c>
      <c r="F82" s="7">
        <v>369638144</v>
      </c>
      <c r="G82" s="21"/>
      <c r="H82" s="22"/>
      <c r="J82" s="17"/>
      <c r="K82" s="7">
        <v>5</v>
      </c>
      <c r="L82" s="7">
        <v>112.8</v>
      </c>
      <c r="M82" s="7">
        <v>6761</v>
      </c>
      <c r="N82" s="8">
        <v>27100</v>
      </c>
      <c r="O82" s="7">
        <v>178480600</v>
      </c>
      <c r="P82" s="36"/>
      <c r="Q82" s="22"/>
      <c r="S82" s="17"/>
      <c r="T82" s="7">
        <v>16</v>
      </c>
      <c r="U82" s="7">
        <v>143.6</v>
      </c>
      <c r="V82" s="7">
        <v>6776</v>
      </c>
      <c r="W82" s="8">
        <v>30300</v>
      </c>
      <c r="X82" s="7">
        <v>126793216</v>
      </c>
      <c r="Y82" s="36"/>
      <c r="Z82" s="22"/>
    </row>
    <row r="83" spans="1:26" x14ac:dyDescent="0.25">
      <c r="A83" s="17"/>
      <c r="B83" s="7">
        <v>11</v>
      </c>
      <c r="C83" s="7">
        <v>137.9</v>
      </c>
      <c r="D83" s="7">
        <v>12005</v>
      </c>
      <c r="E83" s="8">
        <v>40900</v>
      </c>
      <c r="F83" s="7">
        <v>452584192</v>
      </c>
      <c r="G83" s="21"/>
      <c r="H83" s="22"/>
      <c r="J83" s="17"/>
      <c r="K83" s="7">
        <v>2</v>
      </c>
      <c r="L83" s="7">
        <v>125.3</v>
      </c>
      <c r="M83" s="7">
        <v>11709</v>
      </c>
      <c r="N83" s="8">
        <v>28400</v>
      </c>
      <c r="O83" s="7">
        <v>170485200</v>
      </c>
      <c r="P83" s="36"/>
      <c r="Q83" s="22"/>
      <c r="S83" s="17"/>
      <c r="T83" s="7">
        <v>22</v>
      </c>
      <c r="U83" s="7">
        <v>144.1</v>
      </c>
      <c r="V83" s="7">
        <v>6664</v>
      </c>
      <c r="W83" s="8">
        <v>33400</v>
      </c>
      <c r="X83" s="7">
        <v>173191168</v>
      </c>
      <c r="Y83" s="36"/>
      <c r="Z83" s="22"/>
    </row>
    <row r="84" spans="1:26" x14ac:dyDescent="0.25">
      <c r="A84" s="18"/>
      <c r="B84" s="7">
        <v>3</v>
      </c>
      <c r="C84" s="7">
        <v>146.80000000000001</v>
      </c>
      <c r="D84" s="7">
        <v>12763</v>
      </c>
      <c r="E84" s="8">
        <v>71200</v>
      </c>
      <c r="F84" s="7">
        <v>518468352</v>
      </c>
      <c r="G84" s="21"/>
      <c r="H84" s="22"/>
      <c r="J84" s="17"/>
      <c r="K84" s="7">
        <v>17</v>
      </c>
      <c r="L84" s="7">
        <v>130.19999999999999</v>
      </c>
      <c r="M84" s="7">
        <v>9893</v>
      </c>
      <c r="N84" s="8">
        <v>28700</v>
      </c>
      <c r="O84" s="7">
        <v>153286700</v>
      </c>
      <c r="P84" s="36"/>
      <c r="Q84" s="22"/>
      <c r="S84" s="17"/>
      <c r="T84" s="7">
        <v>25</v>
      </c>
      <c r="U84" s="7">
        <v>156.4</v>
      </c>
      <c r="V84" s="7">
        <v>7659</v>
      </c>
      <c r="W84" s="8">
        <v>37100</v>
      </c>
      <c r="X84" s="7">
        <v>184557312</v>
      </c>
      <c r="Y84" s="36"/>
      <c r="Z84" s="22"/>
    </row>
    <row r="85" spans="1:26" x14ac:dyDescent="0.25">
      <c r="A85" s="16">
        <v>0</v>
      </c>
      <c r="B85" s="7">
        <v>6</v>
      </c>
      <c r="C85" s="7">
        <v>141.19999999999999</v>
      </c>
      <c r="D85" s="7">
        <v>8195</v>
      </c>
      <c r="E85" s="8">
        <v>17800</v>
      </c>
      <c r="F85" s="7">
        <v>71124736</v>
      </c>
      <c r="G85" s="21"/>
      <c r="H85" s="22"/>
      <c r="J85" s="17"/>
      <c r="K85" s="7">
        <v>21</v>
      </c>
      <c r="L85" s="7">
        <v>154.6</v>
      </c>
      <c r="M85" s="7">
        <v>6562</v>
      </c>
      <c r="N85" s="8">
        <v>36700</v>
      </c>
      <c r="O85" s="7">
        <v>238917000</v>
      </c>
      <c r="P85" s="36"/>
      <c r="Q85" s="22"/>
      <c r="S85" s="18"/>
      <c r="T85" s="7">
        <v>4</v>
      </c>
      <c r="U85" s="7">
        <v>133</v>
      </c>
      <c r="V85" s="7">
        <v>1395</v>
      </c>
      <c r="W85" s="8">
        <v>29300</v>
      </c>
      <c r="X85" s="7">
        <v>267711232</v>
      </c>
      <c r="Y85" s="36"/>
      <c r="Z85" s="22"/>
    </row>
    <row r="86" spans="1:26" x14ac:dyDescent="0.25">
      <c r="A86" s="17"/>
      <c r="B86" s="7">
        <v>2</v>
      </c>
      <c r="C86" s="7">
        <v>120.7</v>
      </c>
      <c r="D86" s="7">
        <v>15313</v>
      </c>
      <c r="E86" s="8">
        <v>23200</v>
      </c>
      <c r="F86" s="7">
        <v>95904256</v>
      </c>
      <c r="G86" s="21"/>
      <c r="H86" s="22"/>
      <c r="J86" s="17"/>
      <c r="K86" s="7">
        <v>6</v>
      </c>
      <c r="L86" s="7">
        <v>141</v>
      </c>
      <c r="M86" s="7">
        <v>9764</v>
      </c>
      <c r="N86" s="8">
        <v>37800</v>
      </c>
      <c r="O86" s="7">
        <v>219693600</v>
      </c>
      <c r="P86" s="36"/>
      <c r="Q86" s="22"/>
      <c r="S86" s="16">
        <v>0</v>
      </c>
      <c r="T86" s="7">
        <v>9</v>
      </c>
      <c r="U86" s="7">
        <v>107.7</v>
      </c>
      <c r="V86" s="7">
        <v>7336</v>
      </c>
      <c r="W86" s="8">
        <v>2870</v>
      </c>
      <c r="X86" s="7">
        <v>9808128</v>
      </c>
      <c r="Y86" s="36"/>
      <c r="Z86" s="22"/>
    </row>
    <row r="87" spans="1:26" x14ac:dyDescent="0.25">
      <c r="A87" s="17"/>
      <c r="B87" s="7">
        <v>8</v>
      </c>
      <c r="C87" s="7">
        <v>120.8</v>
      </c>
      <c r="D87" s="7">
        <v>8611</v>
      </c>
      <c r="E87" s="8">
        <v>19600</v>
      </c>
      <c r="F87" s="7">
        <v>122390272</v>
      </c>
      <c r="G87" s="21"/>
      <c r="H87" s="22"/>
      <c r="J87" s="17"/>
      <c r="K87" s="7">
        <v>3</v>
      </c>
      <c r="L87" s="7">
        <v>159.9</v>
      </c>
      <c r="M87" s="7">
        <v>8062</v>
      </c>
      <c r="N87" s="8">
        <v>43600</v>
      </c>
      <c r="O87" s="7">
        <v>211242000</v>
      </c>
      <c r="P87" s="36"/>
      <c r="Q87" s="22"/>
      <c r="S87" s="17"/>
      <c r="T87" s="7">
        <v>13</v>
      </c>
      <c r="U87" s="7">
        <v>109.8</v>
      </c>
      <c r="V87" s="7">
        <v>8069</v>
      </c>
      <c r="W87" s="8">
        <v>2790</v>
      </c>
      <c r="X87" s="7">
        <v>9964544</v>
      </c>
      <c r="Y87" s="36"/>
      <c r="Z87" s="22"/>
    </row>
    <row r="88" spans="1:26" x14ac:dyDescent="0.25">
      <c r="A88" s="17"/>
      <c r="B88" s="7">
        <v>13</v>
      </c>
      <c r="C88" s="7">
        <v>115.7</v>
      </c>
      <c r="D88" s="7">
        <v>10534</v>
      </c>
      <c r="E88" s="8">
        <v>28700</v>
      </c>
      <c r="F88" s="7">
        <v>168804352</v>
      </c>
      <c r="G88" s="21"/>
      <c r="H88" s="22"/>
      <c r="J88" s="17"/>
      <c r="K88" s="7">
        <v>7</v>
      </c>
      <c r="L88" s="7">
        <v>144.4</v>
      </c>
      <c r="M88" s="7">
        <v>9727</v>
      </c>
      <c r="N88" s="8">
        <v>45800</v>
      </c>
      <c r="O88" s="7">
        <v>276906800</v>
      </c>
      <c r="P88" s="36"/>
      <c r="Q88" s="22"/>
      <c r="S88" s="17"/>
      <c r="T88" s="7">
        <v>16</v>
      </c>
      <c r="U88" s="7">
        <v>151</v>
      </c>
      <c r="V88" s="7">
        <v>9145</v>
      </c>
      <c r="W88" s="8">
        <v>5700</v>
      </c>
      <c r="X88" s="7">
        <v>20794880</v>
      </c>
      <c r="Y88" s="36"/>
      <c r="Z88" s="22"/>
    </row>
    <row r="89" spans="1:26" x14ac:dyDescent="0.25">
      <c r="A89" s="17"/>
      <c r="B89" s="7">
        <v>4</v>
      </c>
      <c r="C89" s="7">
        <v>155.5</v>
      </c>
      <c r="D89" s="7">
        <v>13055</v>
      </c>
      <c r="E89" s="8">
        <v>44900</v>
      </c>
      <c r="F89" s="7">
        <v>172459776</v>
      </c>
      <c r="G89" s="21"/>
      <c r="H89" s="22"/>
      <c r="J89" s="18"/>
      <c r="K89" s="7">
        <v>8</v>
      </c>
      <c r="L89" s="7">
        <v>153.80000000000001</v>
      </c>
      <c r="M89" s="7">
        <v>9002</v>
      </c>
      <c r="N89" s="8">
        <v>49900</v>
      </c>
      <c r="O89" s="7">
        <v>250997000</v>
      </c>
      <c r="P89" s="36"/>
      <c r="Q89" s="22"/>
      <c r="S89" s="17"/>
      <c r="T89" s="7">
        <v>15</v>
      </c>
      <c r="U89" s="7">
        <v>132.6</v>
      </c>
      <c r="V89" s="7">
        <v>6027</v>
      </c>
      <c r="W89" s="8">
        <v>3490</v>
      </c>
      <c r="X89" s="7">
        <v>36601088</v>
      </c>
      <c r="Y89" s="36"/>
      <c r="Z89" s="22"/>
    </row>
    <row r="90" spans="1:26" x14ac:dyDescent="0.25">
      <c r="A90" s="17"/>
      <c r="B90" s="7">
        <v>7</v>
      </c>
      <c r="C90" s="7">
        <v>139.69999999999999</v>
      </c>
      <c r="D90" s="7">
        <v>13941</v>
      </c>
      <c r="E90" s="8">
        <v>40200</v>
      </c>
      <c r="F90" s="7">
        <v>176410112</v>
      </c>
      <c r="G90" s="21"/>
      <c r="H90" s="22"/>
      <c r="J90" s="16">
        <v>0</v>
      </c>
      <c r="K90" s="7">
        <v>19</v>
      </c>
      <c r="L90" s="7">
        <v>129.69999999999999</v>
      </c>
      <c r="M90" s="7">
        <v>9933</v>
      </c>
      <c r="N90" s="8">
        <v>2110</v>
      </c>
      <c r="O90" s="7">
        <v>7504896</v>
      </c>
      <c r="P90" s="36"/>
      <c r="Q90" s="22"/>
      <c r="S90" s="17"/>
      <c r="T90" s="7">
        <v>14</v>
      </c>
      <c r="U90" s="7">
        <v>141.69999999999999</v>
      </c>
      <c r="V90" s="7">
        <v>8140</v>
      </c>
      <c r="W90" s="8">
        <v>17100</v>
      </c>
      <c r="X90" s="7">
        <v>84664064</v>
      </c>
      <c r="Y90" s="36"/>
      <c r="Z90" s="22"/>
    </row>
    <row r="91" spans="1:26" x14ac:dyDescent="0.25">
      <c r="A91" s="17"/>
      <c r="B91" s="7">
        <v>1</v>
      </c>
      <c r="C91" s="7">
        <v>139.1</v>
      </c>
      <c r="D91" s="7">
        <v>17658</v>
      </c>
      <c r="E91" s="8">
        <v>28700</v>
      </c>
      <c r="F91" s="7">
        <v>217802752</v>
      </c>
      <c r="G91" s="21"/>
      <c r="H91" s="22"/>
      <c r="J91" s="17"/>
      <c r="K91" s="7">
        <v>14</v>
      </c>
      <c r="L91" s="7">
        <v>119</v>
      </c>
      <c r="M91" s="7">
        <v>13934</v>
      </c>
      <c r="N91" s="8">
        <v>1930</v>
      </c>
      <c r="O91" s="7">
        <v>8823808</v>
      </c>
      <c r="P91" s="36"/>
      <c r="Q91" s="22"/>
      <c r="S91" s="17"/>
      <c r="T91" s="7">
        <v>17</v>
      </c>
      <c r="U91" s="7">
        <v>133.5</v>
      </c>
      <c r="V91" s="7">
        <v>5479</v>
      </c>
      <c r="W91" s="8">
        <v>25400</v>
      </c>
      <c r="X91" s="7">
        <v>106742016</v>
      </c>
      <c r="Y91" s="36"/>
      <c r="Z91" s="22"/>
    </row>
    <row r="92" spans="1:26" x14ac:dyDescent="0.25">
      <c r="A92" s="17"/>
      <c r="B92" s="7">
        <v>9</v>
      </c>
      <c r="C92" s="7">
        <v>155.9</v>
      </c>
      <c r="D92" s="7">
        <v>12608</v>
      </c>
      <c r="E92" s="8">
        <v>61600</v>
      </c>
      <c r="F92" s="7">
        <v>289339392</v>
      </c>
      <c r="G92" s="21"/>
      <c r="H92" s="22"/>
      <c r="J92" s="17"/>
      <c r="K92" s="7">
        <v>1</v>
      </c>
      <c r="L92" s="7">
        <v>130.4</v>
      </c>
      <c r="M92" s="7">
        <v>10659</v>
      </c>
      <c r="N92" s="8">
        <v>13500</v>
      </c>
      <c r="O92" s="7">
        <v>47156480</v>
      </c>
      <c r="P92" s="36"/>
      <c r="Q92" s="22"/>
      <c r="S92" s="17"/>
      <c r="T92" s="7">
        <v>12</v>
      </c>
      <c r="U92" s="7">
        <v>153.1</v>
      </c>
      <c r="V92" s="7">
        <v>2496</v>
      </c>
      <c r="W92" s="8">
        <v>35700</v>
      </c>
      <c r="X92" s="7">
        <v>167672064</v>
      </c>
      <c r="Y92" s="36"/>
      <c r="Z92" s="22"/>
    </row>
    <row r="93" spans="1:26" x14ac:dyDescent="0.25">
      <c r="A93" s="18"/>
      <c r="B93" s="7">
        <v>3</v>
      </c>
      <c r="C93" s="7">
        <v>164.1</v>
      </c>
      <c r="D93" s="7">
        <v>10792</v>
      </c>
      <c r="E93" s="8">
        <v>59900</v>
      </c>
      <c r="F93" s="7">
        <v>651395072</v>
      </c>
      <c r="G93" s="21"/>
      <c r="H93" s="22"/>
      <c r="J93" s="17"/>
      <c r="K93" s="7">
        <v>4</v>
      </c>
      <c r="L93" s="7">
        <v>122.7</v>
      </c>
      <c r="M93" s="7">
        <v>13180</v>
      </c>
      <c r="N93" s="8">
        <v>19700</v>
      </c>
      <c r="O93" s="7">
        <v>77385728</v>
      </c>
      <c r="P93" s="36"/>
      <c r="Q93" s="22"/>
      <c r="S93" s="17"/>
      <c r="T93" s="7">
        <v>18</v>
      </c>
      <c r="U93" s="7">
        <v>112.3</v>
      </c>
      <c r="V93" s="7">
        <v>2259</v>
      </c>
      <c r="W93" s="8">
        <v>20500</v>
      </c>
      <c r="X93" s="7">
        <v>201167104</v>
      </c>
      <c r="Y93" s="36"/>
      <c r="Z93" s="22"/>
    </row>
    <row r="94" spans="1:26" x14ac:dyDescent="0.25">
      <c r="J94" s="17"/>
      <c r="K94" s="7">
        <v>17</v>
      </c>
      <c r="L94" s="7">
        <v>130.69999999999999</v>
      </c>
      <c r="M94" s="7">
        <v>11360</v>
      </c>
      <c r="N94" s="8">
        <v>21600</v>
      </c>
      <c r="O94" s="7">
        <v>84503552</v>
      </c>
      <c r="P94" s="36"/>
      <c r="Q94" s="22"/>
      <c r="S94" s="18"/>
      <c r="T94" s="7">
        <v>10</v>
      </c>
      <c r="U94" s="7">
        <v>187.1</v>
      </c>
      <c r="V94" s="7">
        <v>2814</v>
      </c>
      <c r="W94" s="8">
        <v>60400</v>
      </c>
      <c r="X94" s="7">
        <v>258842368</v>
      </c>
      <c r="Y94" s="36"/>
      <c r="Z94" s="22"/>
    </row>
    <row r="95" spans="1:26" x14ac:dyDescent="0.25">
      <c r="J95" s="17"/>
      <c r="K95" s="7">
        <v>18</v>
      </c>
      <c r="L95" s="7">
        <v>154.6</v>
      </c>
      <c r="M95" s="7">
        <v>7808</v>
      </c>
      <c r="N95" s="8">
        <v>37600</v>
      </c>
      <c r="O95" s="7">
        <v>134653440</v>
      </c>
      <c r="P95" s="36"/>
      <c r="Q95" s="22"/>
      <c r="V95"/>
    </row>
    <row r="96" spans="1:26" x14ac:dyDescent="0.25">
      <c r="J96" s="17"/>
      <c r="K96" s="7">
        <v>16</v>
      </c>
      <c r="L96" s="7">
        <v>129.69999999999999</v>
      </c>
      <c r="M96" s="7">
        <v>12432</v>
      </c>
      <c r="N96" s="8">
        <v>31400</v>
      </c>
      <c r="O96" s="7">
        <v>143458560</v>
      </c>
      <c r="P96" s="36"/>
      <c r="Q96" s="22"/>
      <c r="V96"/>
    </row>
    <row r="97" spans="10:17" x14ac:dyDescent="0.25">
      <c r="J97" s="17"/>
      <c r="K97" s="7">
        <v>2</v>
      </c>
      <c r="L97" s="7">
        <v>124.9</v>
      </c>
      <c r="M97" s="7">
        <v>8012</v>
      </c>
      <c r="N97" s="8">
        <v>50100</v>
      </c>
      <c r="O97" s="7">
        <v>254292224</v>
      </c>
      <c r="P97" s="36"/>
      <c r="Q97" s="22"/>
    </row>
    <row r="98" spans="10:17" x14ac:dyDescent="0.25">
      <c r="J98" s="17"/>
      <c r="K98" s="7">
        <v>6</v>
      </c>
      <c r="L98" s="7">
        <v>164.5</v>
      </c>
      <c r="M98" s="7">
        <v>5873</v>
      </c>
      <c r="N98" s="8">
        <v>70200</v>
      </c>
      <c r="O98" s="7">
        <v>274276352</v>
      </c>
      <c r="P98" s="36"/>
      <c r="Q98" s="22"/>
    </row>
    <row r="99" spans="10:17" x14ac:dyDescent="0.25">
      <c r="J99" s="17"/>
      <c r="K99" s="7">
        <v>12</v>
      </c>
      <c r="L99" s="7">
        <v>184.5</v>
      </c>
      <c r="M99" s="7">
        <v>5651</v>
      </c>
      <c r="N99" s="8">
        <v>56400</v>
      </c>
      <c r="O99" s="7">
        <v>292786176</v>
      </c>
      <c r="P99" s="36"/>
      <c r="Q99" s="22"/>
    </row>
    <row r="100" spans="10:17" x14ac:dyDescent="0.25">
      <c r="J100" s="18"/>
      <c r="K100" s="7">
        <v>3</v>
      </c>
      <c r="L100" s="7">
        <v>138.80000000000001</v>
      </c>
      <c r="M100" s="7">
        <v>7577</v>
      </c>
      <c r="N100" s="8">
        <v>65200</v>
      </c>
      <c r="O100" s="7">
        <v>315421952</v>
      </c>
      <c r="P100" s="36"/>
      <c r="Q100" s="22"/>
    </row>
    <row r="101" spans="10:17" x14ac:dyDescent="0.25">
      <c r="P101" s="38"/>
      <c r="Q101" s="38"/>
    </row>
  </sheetData>
  <mergeCells count="37">
    <mergeCell ref="S10:S16"/>
    <mergeCell ref="Y10:Y45"/>
    <mergeCell ref="Z10:Z45"/>
    <mergeCell ref="Y50:Y94"/>
    <mergeCell ref="Z50:Z94"/>
    <mergeCell ref="Q10:Q42"/>
    <mergeCell ref="S17:S24"/>
    <mergeCell ref="S25:S36"/>
    <mergeCell ref="S37:S45"/>
    <mergeCell ref="S50:S60"/>
    <mergeCell ref="S61:S70"/>
    <mergeCell ref="S71:S85"/>
    <mergeCell ref="S86:S94"/>
    <mergeCell ref="P50:P100"/>
    <mergeCell ref="Q50:Q100"/>
    <mergeCell ref="H50:H93"/>
    <mergeCell ref="J10:J21"/>
    <mergeCell ref="J22:J26"/>
    <mergeCell ref="J27:J35"/>
    <mergeCell ref="J36:J42"/>
    <mergeCell ref="J50:J59"/>
    <mergeCell ref="J60:J77"/>
    <mergeCell ref="J78:J89"/>
    <mergeCell ref="J90:J100"/>
    <mergeCell ref="A50:A60"/>
    <mergeCell ref="A61:A72"/>
    <mergeCell ref="A73:A84"/>
    <mergeCell ref="A85:A93"/>
    <mergeCell ref="G10:G37"/>
    <mergeCell ref="G50:G93"/>
    <mergeCell ref="A10:A15"/>
    <mergeCell ref="A16:A25"/>
    <mergeCell ref="A26:A29"/>
    <mergeCell ref="A30:A37"/>
    <mergeCell ref="H10:H37"/>
    <mergeCell ref="P10:P42"/>
    <mergeCell ref="A5:X5"/>
  </mergeCells>
  <phoneticPr fontId="7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1"/>
  <sheetViews>
    <sheetView zoomScale="55" zoomScaleNormal="55" workbookViewId="0">
      <selection activeCell="AH29" sqref="AH29"/>
    </sheetView>
  </sheetViews>
  <sheetFormatPr defaultColWidth="9" defaultRowHeight="14.4" x14ac:dyDescent="0.25"/>
  <cols>
    <col min="1" max="3" width="12.77734375" customWidth="1"/>
    <col min="4" max="4" width="12.77734375" style="2" customWidth="1"/>
    <col min="5" max="12" width="12.77734375" customWidth="1"/>
    <col min="13" max="13" width="12.77734375" style="2" customWidth="1"/>
    <col min="14" max="21" width="12.77734375" customWidth="1"/>
    <col min="22" max="22" width="12.77734375" style="2" customWidth="1"/>
    <col min="23" max="26" width="12.77734375" customWidth="1"/>
  </cols>
  <sheetData>
    <row r="1" spans="1:26" s="1" customFormat="1" ht="16.2" x14ac:dyDescent="0.25">
      <c r="A1" s="4" t="s">
        <v>2</v>
      </c>
      <c r="B1" s="28"/>
      <c r="C1" s="28"/>
      <c r="D1" s="29"/>
      <c r="E1" s="28"/>
      <c r="F1" s="28"/>
      <c r="G1" s="28"/>
      <c r="H1" s="28"/>
      <c r="J1" s="4"/>
      <c r="M1" s="10"/>
      <c r="S1" s="4"/>
      <c r="V1" s="10"/>
    </row>
    <row r="2" spans="1:26" s="1" customFormat="1" ht="16.2" x14ac:dyDescent="0.25">
      <c r="A2" s="4" t="s">
        <v>3</v>
      </c>
      <c r="B2" s="28"/>
      <c r="C2" s="28"/>
      <c r="D2" s="29"/>
      <c r="E2" s="28"/>
      <c r="F2" s="28"/>
      <c r="G2" s="28"/>
      <c r="H2" s="28"/>
      <c r="J2" s="4"/>
      <c r="M2" s="10"/>
      <c r="S2" s="4"/>
      <c r="V2" s="10"/>
    </row>
    <row r="3" spans="1:26" s="1" customFormat="1" ht="13.8" x14ac:dyDescent="0.25">
      <c r="A3" s="4" t="s">
        <v>9</v>
      </c>
      <c r="B3" s="28"/>
      <c r="C3" s="28"/>
      <c r="D3" s="29"/>
      <c r="E3" s="28"/>
      <c r="F3" s="28"/>
      <c r="G3" s="28"/>
      <c r="H3" s="28"/>
      <c r="J3" s="4"/>
      <c r="M3" s="10"/>
      <c r="S3" s="4"/>
      <c r="V3" s="10"/>
    </row>
    <row r="4" spans="1:26" s="1" customFormat="1" ht="13.8" x14ac:dyDescent="0.25">
      <c r="A4" s="4"/>
      <c r="B4" s="28"/>
      <c r="C4" s="28"/>
      <c r="D4" s="29"/>
      <c r="E4" s="28"/>
      <c r="F4" s="28"/>
      <c r="G4" s="28"/>
      <c r="H4" s="28"/>
      <c r="J4" s="4"/>
      <c r="M4" s="10"/>
      <c r="S4" s="4"/>
      <c r="V4" s="10"/>
    </row>
    <row r="5" spans="1:26" s="1" customFormat="1" ht="24.6" x14ac:dyDescent="0.25">
      <c r="A5" s="14" t="s">
        <v>19</v>
      </c>
      <c r="B5" s="14"/>
      <c r="C5" s="14"/>
      <c r="D5" s="15"/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5"/>
      <c r="W5" s="14"/>
      <c r="X5" s="14"/>
    </row>
    <row r="6" spans="1:26" s="1" customFormat="1" ht="13.8" x14ac:dyDescent="0.25">
      <c r="B6" s="28"/>
      <c r="C6" s="28"/>
      <c r="D6" s="29"/>
      <c r="E6" s="28"/>
      <c r="F6" s="28"/>
      <c r="G6" s="28"/>
      <c r="H6" s="28"/>
      <c r="M6" s="10"/>
      <c r="V6" s="10"/>
    </row>
    <row r="7" spans="1:26" s="1" customFormat="1" ht="21" x14ac:dyDescent="0.25">
      <c r="A7" s="3" t="s">
        <v>5</v>
      </c>
      <c r="B7" s="28"/>
      <c r="C7" s="28"/>
      <c r="D7" s="29"/>
      <c r="E7" s="28"/>
      <c r="F7" s="28"/>
      <c r="G7" s="28"/>
      <c r="H7" s="28"/>
      <c r="J7" s="3" t="s">
        <v>6</v>
      </c>
      <c r="M7" s="10"/>
      <c r="S7" s="3" t="s">
        <v>7</v>
      </c>
      <c r="V7" s="10"/>
    </row>
    <row r="8" spans="1:26" s="1" customFormat="1" ht="18" x14ac:dyDescent="0.25">
      <c r="A8" s="26" t="s">
        <v>14</v>
      </c>
      <c r="B8" s="29"/>
      <c r="C8" s="29"/>
      <c r="D8" s="29"/>
      <c r="E8" s="29"/>
      <c r="F8" s="29"/>
      <c r="G8" s="28"/>
      <c r="H8" s="28"/>
      <c r="J8" s="26" t="s">
        <v>14</v>
      </c>
      <c r="K8" s="27"/>
      <c r="L8" s="27"/>
      <c r="M8" s="27"/>
      <c r="N8" s="27"/>
      <c r="O8" s="27"/>
      <c r="S8" s="26" t="s">
        <v>14</v>
      </c>
      <c r="T8" s="27"/>
      <c r="U8" s="27"/>
      <c r="V8" s="27"/>
      <c r="W8" s="27"/>
      <c r="X8" s="27"/>
    </row>
    <row r="9" spans="1:26" s="1" customFormat="1" ht="39.6" x14ac:dyDescent="0.25">
      <c r="A9" s="11" t="s">
        <v>8</v>
      </c>
      <c r="B9" s="11" t="s">
        <v>16</v>
      </c>
      <c r="C9" s="11" t="s">
        <v>0</v>
      </c>
      <c r="D9" s="11" t="s">
        <v>1</v>
      </c>
      <c r="E9" s="11" t="s">
        <v>10</v>
      </c>
      <c r="F9" s="11" t="s">
        <v>11</v>
      </c>
      <c r="G9" s="5" t="s">
        <v>13</v>
      </c>
      <c r="H9" s="6" t="s">
        <v>12</v>
      </c>
      <c r="J9" s="11" t="s">
        <v>8</v>
      </c>
      <c r="K9" s="11" t="s">
        <v>16</v>
      </c>
      <c r="L9" s="11" t="s">
        <v>0</v>
      </c>
      <c r="M9" s="11" t="s">
        <v>1</v>
      </c>
      <c r="N9" s="11" t="s">
        <v>10</v>
      </c>
      <c r="O9" s="11" t="s">
        <v>11</v>
      </c>
      <c r="P9" s="5" t="s">
        <v>13</v>
      </c>
      <c r="Q9" s="6" t="s">
        <v>12</v>
      </c>
      <c r="S9" s="11" t="s">
        <v>8</v>
      </c>
      <c r="T9" s="11" t="s">
        <v>16</v>
      </c>
      <c r="U9" s="11" t="s">
        <v>0</v>
      </c>
      <c r="V9" s="11" t="s">
        <v>1</v>
      </c>
      <c r="W9" s="11" t="s">
        <v>10</v>
      </c>
      <c r="X9" s="11" t="s">
        <v>11</v>
      </c>
      <c r="Y9" s="5" t="s">
        <v>13</v>
      </c>
      <c r="Z9" s="6" t="s">
        <v>12</v>
      </c>
    </row>
    <row r="10" spans="1:26" x14ac:dyDescent="0.25">
      <c r="A10" s="16">
        <v>1</v>
      </c>
      <c r="B10" s="7">
        <v>1</v>
      </c>
      <c r="C10" s="7">
        <v>101.8</v>
      </c>
      <c r="D10" s="7">
        <v>10643</v>
      </c>
      <c r="E10" s="7">
        <v>0</v>
      </c>
      <c r="F10" s="7">
        <v>0</v>
      </c>
      <c r="G10" s="21">
        <f>AVERAGE(D10:D39)</f>
        <v>15605.933333333332</v>
      </c>
      <c r="H10" s="22">
        <f>STDEV(D10:D39)/SQRT(30)</f>
        <v>647.191371320038</v>
      </c>
      <c r="J10" s="16">
        <v>1</v>
      </c>
      <c r="K10" s="7">
        <v>4</v>
      </c>
      <c r="L10" s="7">
        <v>150.1</v>
      </c>
      <c r="M10" s="7">
        <v>12245</v>
      </c>
      <c r="N10" s="7">
        <v>0</v>
      </c>
      <c r="O10" s="7">
        <v>0</v>
      </c>
      <c r="P10" s="21">
        <f>AVERAGE(M10:M31)</f>
        <v>12873.318181818182</v>
      </c>
      <c r="Q10" s="22">
        <f>STDEV(M10:M31)/SQRT(22)</f>
        <v>943.88322519160783</v>
      </c>
      <c r="S10" s="16">
        <v>2</v>
      </c>
      <c r="T10" s="7">
        <v>1</v>
      </c>
      <c r="U10" s="7">
        <v>100.8</v>
      </c>
      <c r="V10" s="7">
        <v>5764</v>
      </c>
      <c r="W10" s="7">
        <v>0</v>
      </c>
      <c r="X10" s="7">
        <v>0</v>
      </c>
      <c r="Y10" s="21">
        <f>AVERAGE(V10:V47)</f>
        <v>5857.605263157895</v>
      </c>
      <c r="Z10" s="22">
        <f>STDEV(V10:V47)/SQRT(38)</f>
        <v>183.47473785309313</v>
      </c>
    </row>
    <row r="11" spans="1:26" x14ac:dyDescent="0.25">
      <c r="A11" s="17"/>
      <c r="B11" s="7">
        <v>7</v>
      </c>
      <c r="C11" s="7">
        <v>136.4</v>
      </c>
      <c r="D11" s="7">
        <v>12499</v>
      </c>
      <c r="E11" s="7">
        <v>0</v>
      </c>
      <c r="F11" s="7">
        <v>0</v>
      </c>
      <c r="G11" s="21"/>
      <c r="H11" s="22"/>
      <c r="J11" s="17"/>
      <c r="K11" s="7">
        <v>7</v>
      </c>
      <c r="L11" s="7">
        <v>112.9</v>
      </c>
      <c r="M11" s="7">
        <v>21915</v>
      </c>
      <c r="N11" s="7">
        <v>0</v>
      </c>
      <c r="O11" s="7">
        <v>0</v>
      </c>
      <c r="P11" s="21"/>
      <c r="Q11" s="22"/>
      <c r="S11" s="17"/>
      <c r="T11" s="7">
        <v>4</v>
      </c>
      <c r="U11" s="7">
        <v>125.6</v>
      </c>
      <c r="V11" s="7">
        <v>4718</v>
      </c>
      <c r="W11" s="7">
        <v>0</v>
      </c>
      <c r="X11" s="7">
        <v>0</v>
      </c>
      <c r="Y11" s="21"/>
      <c r="Z11" s="22"/>
    </row>
    <row r="12" spans="1:26" x14ac:dyDescent="0.25">
      <c r="A12" s="17"/>
      <c r="B12" s="7">
        <v>10</v>
      </c>
      <c r="C12" s="7">
        <v>132.80000000000001</v>
      </c>
      <c r="D12" s="7">
        <v>12102</v>
      </c>
      <c r="E12" s="7">
        <v>0</v>
      </c>
      <c r="F12" s="7">
        <v>0</v>
      </c>
      <c r="G12" s="21"/>
      <c r="H12" s="22"/>
      <c r="J12" s="17"/>
      <c r="K12" s="7">
        <v>9</v>
      </c>
      <c r="L12" s="7">
        <v>131.6</v>
      </c>
      <c r="M12" s="7">
        <v>18132</v>
      </c>
      <c r="N12" s="7">
        <v>0</v>
      </c>
      <c r="O12" s="7">
        <v>0</v>
      </c>
      <c r="P12" s="21"/>
      <c r="Q12" s="22"/>
      <c r="S12" s="17"/>
      <c r="T12" s="7">
        <v>7</v>
      </c>
      <c r="U12" s="7">
        <v>140.80000000000001</v>
      </c>
      <c r="V12" s="7">
        <v>5475</v>
      </c>
      <c r="W12" s="7">
        <v>0</v>
      </c>
      <c r="X12" s="7">
        <v>0</v>
      </c>
      <c r="Y12" s="21"/>
      <c r="Z12" s="22"/>
    </row>
    <row r="13" spans="1:26" x14ac:dyDescent="0.25">
      <c r="A13" s="17"/>
      <c r="B13" s="7">
        <v>11</v>
      </c>
      <c r="C13" s="7">
        <v>124.8</v>
      </c>
      <c r="D13" s="7">
        <v>12436</v>
      </c>
      <c r="E13" s="7">
        <v>0</v>
      </c>
      <c r="F13" s="7">
        <v>0</v>
      </c>
      <c r="G13" s="21"/>
      <c r="H13" s="22"/>
      <c r="J13" s="17"/>
      <c r="K13" s="7">
        <v>14</v>
      </c>
      <c r="L13" s="7">
        <v>145.80000000000001</v>
      </c>
      <c r="M13" s="7">
        <v>13747</v>
      </c>
      <c r="N13" s="7">
        <v>0</v>
      </c>
      <c r="O13" s="7">
        <v>0</v>
      </c>
      <c r="P13" s="21"/>
      <c r="Q13" s="22"/>
      <c r="S13" s="17"/>
      <c r="T13" s="7">
        <v>8</v>
      </c>
      <c r="U13" s="7">
        <v>136</v>
      </c>
      <c r="V13" s="7">
        <v>4305</v>
      </c>
      <c r="W13" s="7">
        <v>0</v>
      </c>
      <c r="X13" s="7">
        <v>0</v>
      </c>
      <c r="Y13" s="21"/>
      <c r="Z13" s="22"/>
    </row>
    <row r="14" spans="1:26" x14ac:dyDescent="0.25">
      <c r="A14" s="17"/>
      <c r="B14" s="7">
        <v>13</v>
      </c>
      <c r="C14" s="7">
        <v>156.4</v>
      </c>
      <c r="D14" s="7">
        <v>13256</v>
      </c>
      <c r="E14" s="7">
        <v>0</v>
      </c>
      <c r="F14" s="7">
        <v>0</v>
      </c>
      <c r="G14" s="21"/>
      <c r="H14" s="22"/>
      <c r="J14" s="17"/>
      <c r="K14" s="7">
        <v>17</v>
      </c>
      <c r="L14" s="7">
        <v>135.5</v>
      </c>
      <c r="M14" s="7">
        <v>14448</v>
      </c>
      <c r="N14" s="7">
        <v>0</v>
      </c>
      <c r="O14" s="7">
        <v>0</v>
      </c>
      <c r="P14" s="21"/>
      <c r="Q14" s="22"/>
      <c r="S14" s="17"/>
      <c r="T14" s="7">
        <v>9</v>
      </c>
      <c r="U14" s="7">
        <v>136.6</v>
      </c>
      <c r="V14" s="7">
        <v>4633</v>
      </c>
      <c r="W14" s="7">
        <v>0</v>
      </c>
      <c r="X14" s="7">
        <v>0</v>
      </c>
      <c r="Y14" s="21"/>
      <c r="Z14" s="22"/>
    </row>
    <row r="15" spans="1:26" x14ac:dyDescent="0.25">
      <c r="A15" s="17"/>
      <c r="B15" s="7">
        <v>15</v>
      </c>
      <c r="C15" s="7">
        <v>108.8</v>
      </c>
      <c r="D15" s="7">
        <v>12534</v>
      </c>
      <c r="E15" s="7">
        <v>0</v>
      </c>
      <c r="F15" s="7">
        <v>0</v>
      </c>
      <c r="G15" s="21"/>
      <c r="H15" s="22"/>
      <c r="J15" s="17"/>
      <c r="K15" s="7">
        <v>19</v>
      </c>
      <c r="L15" s="7">
        <v>138.69999999999999</v>
      </c>
      <c r="M15" s="7">
        <v>16315</v>
      </c>
      <c r="N15" s="7">
        <v>0</v>
      </c>
      <c r="O15" s="7">
        <v>0</v>
      </c>
      <c r="P15" s="21"/>
      <c r="Q15" s="22"/>
      <c r="S15" s="17"/>
      <c r="T15" s="7">
        <v>10</v>
      </c>
      <c r="U15" s="7">
        <v>129.4</v>
      </c>
      <c r="V15" s="7">
        <v>6259</v>
      </c>
      <c r="W15" s="7">
        <v>0</v>
      </c>
      <c r="X15" s="7">
        <v>0</v>
      </c>
      <c r="Y15" s="21"/>
      <c r="Z15" s="22"/>
    </row>
    <row r="16" spans="1:26" x14ac:dyDescent="0.25">
      <c r="A16" s="18"/>
      <c r="B16" s="7">
        <v>20</v>
      </c>
      <c r="C16" s="7">
        <v>101.8</v>
      </c>
      <c r="D16" s="7">
        <v>9201</v>
      </c>
      <c r="E16" s="7">
        <v>0</v>
      </c>
      <c r="F16" s="7">
        <v>0</v>
      </c>
      <c r="G16" s="21"/>
      <c r="H16" s="22"/>
      <c r="J16" s="17"/>
      <c r="K16" s="7">
        <v>27</v>
      </c>
      <c r="L16" s="7">
        <v>132.1</v>
      </c>
      <c r="M16" s="7">
        <v>12695</v>
      </c>
      <c r="N16" s="7">
        <v>0</v>
      </c>
      <c r="O16" s="7">
        <v>0</v>
      </c>
      <c r="P16" s="21"/>
      <c r="Q16" s="22"/>
      <c r="S16" s="17"/>
      <c r="T16" s="7">
        <v>11</v>
      </c>
      <c r="U16" s="7">
        <v>127.5</v>
      </c>
      <c r="V16" s="7">
        <v>5593</v>
      </c>
      <c r="W16" s="7">
        <v>0</v>
      </c>
      <c r="X16" s="7">
        <v>0</v>
      </c>
      <c r="Y16" s="21"/>
      <c r="Z16" s="22"/>
    </row>
    <row r="17" spans="1:26" x14ac:dyDescent="0.25">
      <c r="A17" s="16">
        <v>2</v>
      </c>
      <c r="B17" s="7">
        <v>1</v>
      </c>
      <c r="C17" s="7">
        <v>117.1</v>
      </c>
      <c r="D17" s="7">
        <v>21365</v>
      </c>
      <c r="E17" s="7">
        <v>0</v>
      </c>
      <c r="F17" s="7">
        <v>0</v>
      </c>
      <c r="G17" s="21"/>
      <c r="H17" s="22"/>
      <c r="J17" s="18"/>
      <c r="K17" s="7">
        <v>23</v>
      </c>
      <c r="L17" s="7">
        <v>141.6</v>
      </c>
      <c r="M17" s="7">
        <v>16624</v>
      </c>
      <c r="N17" s="7">
        <v>941</v>
      </c>
      <c r="O17" s="7">
        <v>10807296</v>
      </c>
      <c r="P17" s="21"/>
      <c r="Q17" s="22"/>
      <c r="S17" s="17"/>
      <c r="T17" s="7">
        <v>12</v>
      </c>
      <c r="U17" s="7">
        <v>129.5</v>
      </c>
      <c r="V17" s="7">
        <v>5441</v>
      </c>
      <c r="W17" s="7">
        <v>0</v>
      </c>
      <c r="X17" s="7">
        <v>0</v>
      </c>
      <c r="Y17" s="21"/>
      <c r="Z17" s="22"/>
    </row>
    <row r="18" spans="1:26" x14ac:dyDescent="0.25">
      <c r="A18" s="17"/>
      <c r="B18" s="7">
        <v>4</v>
      </c>
      <c r="C18" s="7">
        <v>122.9</v>
      </c>
      <c r="D18" s="7">
        <v>18966</v>
      </c>
      <c r="E18" s="7">
        <v>0</v>
      </c>
      <c r="F18" s="7">
        <v>0</v>
      </c>
      <c r="G18" s="21"/>
      <c r="H18" s="22"/>
      <c r="J18" s="16">
        <v>3</v>
      </c>
      <c r="K18" s="7">
        <v>24</v>
      </c>
      <c r="L18" s="7">
        <v>152.69999999999999</v>
      </c>
      <c r="M18" s="7">
        <v>16358</v>
      </c>
      <c r="N18" s="7">
        <v>0</v>
      </c>
      <c r="O18" s="7">
        <v>0</v>
      </c>
      <c r="P18" s="21"/>
      <c r="Q18" s="22"/>
      <c r="S18" s="17"/>
      <c r="T18" s="7">
        <v>13</v>
      </c>
      <c r="U18" s="7">
        <v>138</v>
      </c>
      <c r="V18" s="7">
        <v>4681</v>
      </c>
      <c r="W18" s="7">
        <v>0</v>
      </c>
      <c r="X18" s="7">
        <v>0</v>
      </c>
      <c r="Y18" s="21"/>
      <c r="Z18" s="22"/>
    </row>
    <row r="19" spans="1:26" x14ac:dyDescent="0.25">
      <c r="A19" s="17"/>
      <c r="B19" s="7">
        <v>6</v>
      </c>
      <c r="C19" s="7">
        <v>127.4</v>
      </c>
      <c r="D19" s="7">
        <v>20564</v>
      </c>
      <c r="E19" s="7">
        <v>0</v>
      </c>
      <c r="F19" s="7">
        <v>0</v>
      </c>
      <c r="G19" s="21"/>
      <c r="H19" s="22"/>
      <c r="J19" s="17"/>
      <c r="K19" s="7">
        <v>26</v>
      </c>
      <c r="L19" s="7">
        <v>147.9</v>
      </c>
      <c r="M19" s="7">
        <v>4811</v>
      </c>
      <c r="N19" s="7">
        <v>0</v>
      </c>
      <c r="O19" s="7">
        <v>0</v>
      </c>
      <c r="P19" s="21"/>
      <c r="Q19" s="22"/>
      <c r="S19" s="17"/>
      <c r="T19" s="7">
        <v>15</v>
      </c>
      <c r="U19" s="7">
        <v>119.3</v>
      </c>
      <c r="V19" s="7">
        <v>6376</v>
      </c>
      <c r="W19" s="7">
        <v>0</v>
      </c>
      <c r="X19" s="7">
        <v>0</v>
      </c>
      <c r="Y19" s="21"/>
      <c r="Z19" s="22"/>
    </row>
    <row r="20" spans="1:26" x14ac:dyDescent="0.25">
      <c r="A20" s="17"/>
      <c r="B20" s="7">
        <v>7</v>
      </c>
      <c r="C20" s="7">
        <v>126.5</v>
      </c>
      <c r="D20" s="7">
        <v>21473</v>
      </c>
      <c r="E20" s="7">
        <v>0</v>
      </c>
      <c r="F20" s="7">
        <v>0</v>
      </c>
      <c r="G20" s="21"/>
      <c r="H20" s="22"/>
      <c r="J20" s="17"/>
      <c r="K20" s="7">
        <v>27</v>
      </c>
      <c r="L20" s="7">
        <v>124.8</v>
      </c>
      <c r="M20" s="7">
        <v>12420</v>
      </c>
      <c r="N20" s="7">
        <v>0</v>
      </c>
      <c r="O20" s="7">
        <v>0</v>
      </c>
      <c r="P20" s="21"/>
      <c r="Q20" s="22"/>
      <c r="S20" s="17"/>
      <c r="T20" s="7">
        <v>17</v>
      </c>
      <c r="U20" s="7">
        <v>119.3</v>
      </c>
      <c r="V20" s="7">
        <v>6194</v>
      </c>
      <c r="W20" s="7">
        <v>0</v>
      </c>
      <c r="X20" s="7">
        <v>0</v>
      </c>
      <c r="Y20" s="21"/>
      <c r="Z20" s="22"/>
    </row>
    <row r="21" spans="1:26" x14ac:dyDescent="0.25">
      <c r="A21" s="17"/>
      <c r="B21" s="7">
        <v>8</v>
      </c>
      <c r="C21" s="7">
        <v>144.80000000000001</v>
      </c>
      <c r="D21" s="7">
        <v>19309</v>
      </c>
      <c r="E21" s="7">
        <v>0</v>
      </c>
      <c r="F21" s="7">
        <v>0</v>
      </c>
      <c r="G21" s="21"/>
      <c r="H21" s="22"/>
      <c r="J21" s="17"/>
      <c r="K21" s="7">
        <v>29</v>
      </c>
      <c r="L21" s="7">
        <v>121.7</v>
      </c>
      <c r="M21" s="7">
        <v>13941</v>
      </c>
      <c r="N21" s="7">
        <v>0</v>
      </c>
      <c r="O21" s="7">
        <v>0</v>
      </c>
      <c r="P21" s="21"/>
      <c r="Q21" s="22"/>
      <c r="S21" s="17"/>
      <c r="T21" s="7">
        <v>18</v>
      </c>
      <c r="U21" s="7">
        <v>132</v>
      </c>
      <c r="V21" s="7">
        <v>5850</v>
      </c>
      <c r="W21" s="7">
        <v>0</v>
      </c>
      <c r="X21" s="7">
        <v>0</v>
      </c>
      <c r="Y21" s="21"/>
      <c r="Z21" s="22"/>
    </row>
    <row r="22" spans="1:26" x14ac:dyDescent="0.25">
      <c r="A22" s="17"/>
      <c r="B22" s="7">
        <v>15</v>
      </c>
      <c r="C22" s="7">
        <v>127.1</v>
      </c>
      <c r="D22" s="7">
        <v>17832</v>
      </c>
      <c r="E22" s="7">
        <v>0</v>
      </c>
      <c r="F22" s="7">
        <v>0</v>
      </c>
      <c r="G22" s="21"/>
      <c r="H22" s="22"/>
      <c r="J22" s="18"/>
      <c r="K22" s="7">
        <v>5</v>
      </c>
      <c r="L22" s="7">
        <v>124.8</v>
      </c>
      <c r="M22" s="7">
        <v>16869</v>
      </c>
      <c r="N22" s="7">
        <v>337</v>
      </c>
      <c r="O22" s="7">
        <v>2280960</v>
      </c>
      <c r="P22" s="21"/>
      <c r="Q22" s="22"/>
      <c r="S22" s="17"/>
      <c r="T22" s="7">
        <v>14</v>
      </c>
      <c r="U22" s="7">
        <v>130.4</v>
      </c>
      <c r="V22" s="7">
        <v>5116</v>
      </c>
      <c r="W22" s="7">
        <v>428</v>
      </c>
      <c r="X22" s="7">
        <v>1502464</v>
      </c>
      <c r="Y22" s="21"/>
      <c r="Z22" s="22"/>
    </row>
    <row r="23" spans="1:26" x14ac:dyDescent="0.25">
      <c r="A23" s="18"/>
      <c r="B23" s="7">
        <v>19</v>
      </c>
      <c r="C23" s="7">
        <v>131.80000000000001</v>
      </c>
      <c r="D23" s="7">
        <v>22387</v>
      </c>
      <c r="E23" s="7">
        <v>0</v>
      </c>
      <c r="F23" s="7">
        <v>0</v>
      </c>
      <c r="G23" s="21"/>
      <c r="H23" s="22"/>
      <c r="J23" s="16">
        <v>4</v>
      </c>
      <c r="K23" s="7">
        <v>17</v>
      </c>
      <c r="L23" s="7">
        <v>132.9</v>
      </c>
      <c r="M23" s="7">
        <v>11690</v>
      </c>
      <c r="N23" s="7">
        <v>0</v>
      </c>
      <c r="O23" s="7">
        <v>0</v>
      </c>
      <c r="P23" s="21"/>
      <c r="Q23" s="22"/>
      <c r="S23" s="18"/>
      <c r="T23" s="7">
        <v>24</v>
      </c>
      <c r="U23" s="7">
        <v>134.19999999999999</v>
      </c>
      <c r="V23" s="7">
        <v>4284</v>
      </c>
      <c r="W23" s="7">
        <v>711</v>
      </c>
      <c r="X23" s="7">
        <v>2626048</v>
      </c>
      <c r="Y23" s="21"/>
      <c r="Z23" s="22"/>
    </row>
    <row r="24" spans="1:26" x14ac:dyDescent="0.25">
      <c r="A24" s="16">
        <v>4</v>
      </c>
      <c r="B24" s="7">
        <v>12</v>
      </c>
      <c r="C24" s="7">
        <v>152.19999999999999</v>
      </c>
      <c r="D24" s="7">
        <v>15771</v>
      </c>
      <c r="E24" s="7">
        <v>0</v>
      </c>
      <c r="F24" s="7">
        <v>0</v>
      </c>
      <c r="G24" s="21"/>
      <c r="H24" s="22"/>
      <c r="J24" s="17"/>
      <c r="K24" s="7">
        <v>21</v>
      </c>
      <c r="L24" s="7">
        <v>135.5</v>
      </c>
      <c r="M24" s="7">
        <v>7130</v>
      </c>
      <c r="N24" s="7">
        <v>0</v>
      </c>
      <c r="O24" s="7">
        <v>0</v>
      </c>
      <c r="P24" s="21"/>
      <c r="Q24" s="22"/>
      <c r="S24" s="16">
        <v>3</v>
      </c>
      <c r="T24" s="7">
        <v>12</v>
      </c>
      <c r="U24" s="7">
        <v>128.4</v>
      </c>
      <c r="V24" s="7">
        <v>4822</v>
      </c>
      <c r="W24" s="7">
        <v>0</v>
      </c>
      <c r="X24" s="7">
        <v>0</v>
      </c>
      <c r="Y24" s="21"/>
      <c r="Z24" s="22"/>
    </row>
    <row r="25" spans="1:26" x14ac:dyDescent="0.25">
      <c r="A25" s="17"/>
      <c r="B25" s="7">
        <v>16</v>
      </c>
      <c r="C25" s="7">
        <v>133.9</v>
      </c>
      <c r="D25" s="7">
        <v>16417</v>
      </c>
      <c r="E25" s="7">
        <v>0</v>
      </c>
      <c r="F25" s="7">
        <v>0</v>
      </c>
      <c r="G25" s="21"/>
      <c r="H25" s="22"/>
      <c r="J25" s="17"/>
      <c r="K25" s="7">
        <v>22</v>
      </c>
      <c r="L25" s="7">
        <v>141.1</v>
      </c>
      <c r="M25" s="7">
        <v>10386</v>
      </c>
      <c r="N25" s="7">
        <v>0</v>
      </c>
      <c r="O25" s="7">
        <v>0</v>
      </c>
      <c r="P25" s="21"/>
      <c r="Q25" s="22"/>
      <c r="S25" s="17"/>
      <c r="T25" s="7">
        <v>15</v>
      </c>
      <c r="U25" s="7">
        <v>143.5</v>
      </c>
      <c r="V25" s="7">
        <v>4724</v>
      </c>
      <c r="W25" s="7">
        <v>0</v>
      </c>
      <c r="X25" s="7">
        <v>0</v>
      </c>
      <c r="Y25" s="21"/>
      <c r="Z25" s="22"/>
    </row>
    <row r="26" spans="1:26" x14ac:dyDescent="0.25">
      <c r="A26" s="17"/>
      <c r="B26" s="7">
        <v>17</v>
      </c>
      <c r="C26" s="7">
        <v>146.5</v>
      </c>
      <c r="D26" s="7">
        <v>18577</v>
      </c>
      <c r="E26" s="7">
        <v>0</v>
      </c>
      <c r="F26" s="7">
        <v>0</v>
      </c>
      <c r="G26" s="21"/>
      <c r="H26" s="22"/>
      <c r="J26" s="17"/>
      <c r="K26" s="7">
        <v>25</v>
      </c>
      <c r="L26" s="7">
        <v>122.5</v>
      </c>
      <c r="M26" s="7">
        <v>1442</v>
      </c>
      <c r="N26" s="7">
        <v>15</v>
      </c>
      <c r="O26" s="7">
        <v>177664</v>
      </c>
      <c r="P26" s="21"/>
      <c r="Q26" s="22"/>
      <c r="S26" s="17"/>
      <c r="T26" s="7">
        <v>16</v>
      </c>
      <c r="U26" s="7">
        <v>122.6</v>
      </c>
      <c r="V26" s="7">
        <v>4218</v>
      </c>
      <c r="W26" s="7">
        <v>0</v>
      </c>
      <c r="X26" s="7">
        <v>0</v>
      </c>
      <c r="Y26" s="21"/>
      <c r="Z26" s="22"/>
    </row>
    <row r="27" spans="1:26" x14ac:dyDescent="0.25">
      <c r="A27" s="17"/>
      <c r="B27" s="7">
        <v>18</v>
      </c>
      <c r="C27" s="7">
        <v>131.1</v>
      </c>
      <c r="D27" s="7">
        <v>18874</v>
      </c>
      <c r="E27" s="7">
        <v>0</v>
      </c>
      <c r="F27" s="7">
        <v>0</v>
      </c>
      <c r="G27" s="21"/>
      <c r="H27" s="22"/>
      <c r="J27" s="18"/>
      <c r="K27" s="7">
        <v>5</v>
      </c>
      <c r="L27" s="7">
        <v>118.5</v>
      </c>
      <c r="M27" s="7">
        <v>11339</v>
      </c>
      <c r="N27" s="7">
        <v>59</v>
      </c>
      <c r="O27" s="7">
        <v>230656</v>
      </c>
      <c r="P27" s="21"/>
      <c r="Q27" s="22"/>
      <c r="S27" s="17"/>
      <c r="T27" s="7">
        <v>19</v>
      </c>
      <c r="U27" s="7">
        <v>144.6</v>
      </c>
      <c r="V27" s="7">
        <v>5431</v>
      </c>
      <c r="W27" s="7">
        <v>0</v>
      </c>
      <c r="X27" s="7">
        <v>0</v>
      </c>
      <c r="Y27" s="21"/>
      <c r="Z27" s="22"/>
    </row>
    <row r="28" spans="1:26" x14ac:dyDescent="0.25">
      <c r="A28" s="18"/>
      <c r="B28" s="7">
        <v>1</v>
      </c>
      <c r="C28" s="7">
        <v>108.8</v>
      </c>
      <c r="D28" s="7">
        <v>15801</v>
      </c>
      <c r="E28" s="7">
        <v>564</v>
      </c>
      <c r="F28" s="7">
        <v>4825344</v>
      </c>
      <c r="G28" s="21"/>
      <c r="H28" s="22"/>
      <c r="J28" s="16">
        <v>0</v>
      </c>
      <c r="K28" s="7">
        <v>1</v>
      </c>
      <c r="L28" s="7">
        <v>141</v>
      </c>
      <c r="M28" s="7">
        <v>13656</v>
      </c>
      <c r="N28" s="7">
        <v>0</v>
      </c>
      <c r="O28" s="7">
        <v>0</v>
      </c>
      <c r="P28" s="21"/>
      <c r="Q28" s="22"/>
      <c r="S28" s="18"/>
      <c r="T28" s="7">
        <v>13</v>
      </c>
      <c r="U28" s="7">
        <v>101.4</v>
      </c>
      <c r="V28" s="7">
        <v>7749</v>
      </c>
      <c r="W28" s="7">
        <v>78</v>
      </c>
      <c r="X28" s="7">
        <v>1166592</v>
      </c>
      <c r="Y28" s="21"/>
      <c r="Z28" s="22"/>
    </row>
    <row r="29" spans="1:26" x14ac:dyDescent="0.25">
      <c r="A29" s="16">
        <v>0</v>
      </c>
      <c r="B29" s="7">
        <v>4</v>
      </c>
      <c r="C29" s="7">
        <v>144.1</v>
      </c>
      <c r="D29" s="7">
        <v>16406</v>
      </c>
      <c r="E29" s="7">
        <v>0</v>
      </c>
      <c r="F29" s="7">
        <v>0</v>
      </c>
      <c r="G29" s="21"/>
      <c r="H29" s="22"/>
      <c r="J29" s="17"/>
      <c r="K29" s="7">
        <v>4</v>
      </c>
      <c r="L29" s="7">
        <v>141.80000000000001</v>
      </c>
      <c r="M29" s="7">
        <v>13793</v>
      </c>
      <c r="N29" s="7">
        <v>0</v>
      </c>
      <c r="O29" s="7">
        <v>0</v>
      </c>
      <c r="P29" s="21"/>
      <c r="Q29" s="22"/>
      <c r="S29" s="16">
        <v>4</v>
      </c>
      <c r="T29" s="7">
        <v>3</v>
      </c>
      <c r="U29" s="7">
        <v>120.6</v>
      </c>
      <c r="V29" s="7">
        <v>6549</v>
      </c>
      <c r="W29" s="7">
        <v>0</v>
      </c>
      <c r="X29" s="7">
        <v>0</v>
      </c>
      <c r="Y29" s="21"/>
      <c r="Z29" s="22"/>
    </row>
    <row r="30" spans="1:26" x14ac:dyDescent="0.25">
      <c r="A30" s="17"/>
      <c r="B30" s="7">
        <v>6</v>
      </c>
      <c r="C30" s="7">
        <v>136.80000000000001</v>
      </c>
      <c r="D30" s="7">
        <v>16958</v>
      </c>
      <c r="E30" s="7">
        <v>0</v>
      </c>
      <c r="F30" s="7">
        <v>0</v>
      </c>
      <c r="G30" s="21"/>
      <c r="H30" s="22"/>
      <c r="J30" s="17"/>
      <c r="K30" s="7">
        <v>9</v>
      </c>
      <c r="L30" s="7">
        <v>131.30000000000001</v>
      </c>
      <c r="M30" s="7">
        <v>11646</v>
      </c>
      <c r="N30" s="7">
        <v>0</v>
      </c>
      <c r="O30" s="7">
        <v>0</v>
      </c>
      <c r="P30" s="21"/>
      <c r="Q30" s="22"/>
      <c r="S30" s="17"/>
      <c r="T30" s="7">
        <v>4</v>
      </c>
      <c r="U30" s="7">
        <v>125</v>
      </c>
      <c r="V30" s="7">
        <v>7584</v>
      </c>
      <c r="W30" s="7">
        <v>0</v>
      </c>
      <c r="X30" s="7">
        <v>0</v>
      </c>
      <c r="Y30" s="21"/>
      <c r="Z30" s="22"/>
    </row>
    <row r="31" spans="1:26" x14ac:dyDescent="0.25">
      <c r="A31" s="17"/>
      <c r="B31" s="7">
        <v>7</v>
      </c>
      <c r="C31" s="7">
        <v>121.8</v>
      </c>
      <c r="D31" s="7">
        <v>16324</v>
      </c>
      <c r="E31" s="7">
        <v>0</v>
      </c>
      <c r="F31" s="7">
        <v>0</v>
      </c>
      <c r="G31" s="21"/>
      <c r="H31" s="22"/>
      <c r="J31" s="18"/>
      <c r="K31" s="7">
        <v>12</v>
      </c>
      <c r="L31" s="7">
        <v>136.19999999999999</v>
      </c>
      <c r="M31" s="7">
        <v>11611</v>
      </c>
      <c r="N31" s="7">
        <v>0</v>
      </c>
      <c r="O31" s="7">
        <v>0</v>
      </c>
      <c r="P31" s="21"/>
      <c r="Q31" s="22"/>
      <c r="S31" s="17"/>
      <c r="T31" s="7">
        <v>5</v>
      </c>
      <c r="U31" s="7">
        <v>119.6</v>
      </c>
      <c r="V31" s="7">
        <v>6926</v>
      </c>
      <c r="W31" s="7">
        <v>0</v>
      </c>
      <c r="X31" s="7">
        <v>0</v>
      </c>
      <c r="Y31" s="21"/>
      <c r="Z31" s="22"/>
    </row>
    <row r="32" spans="1:26" x14ac:dyDescent="0.25">
      <c r="A32" s="17"/>
      <c r="B32" s="7">
        <v>8</v>
      </c>
      <c r="C32" s="7">
        <v>126.7</v>
      </c>
      <c r="D32" s="7">
        <v>15935</v>
      </c>
      <c r="E32" s="7">
        <v>0</v>
      </c>
      <c r="F32" s="7">
        <v>0</v>
      </c>
      <c r="G32" s="21"/>
      <c r="H32" s="22"/>
      <c r="S32" s="17"/>
      <c r="T32" s="7">
        <v>7</v>
      </c>
      <c r="U32" s="7">
        <v>132.19999999999999</v>
      </c>
      <c r="V32" s="7">
        <v>7737</v>
      </c>
      <c r="W32" s="7">
        <v>0</v>
      </c>
      <c r="X32" s="7">
        <v>0</v>
      </c>
      <c r="Y32" s="21"/>
      <c r="Z32" s="22"/>
    </row>
    <row r="33" spans="1:26" x14ac:dyDescent="0.25">
      <c r="A33" s="17"/>
      <c r="B33" s="7">
        <v>13</v>
      </c>
      <c r="C33" s="7">
        <v>121.9</v>
      </c>
      <c r="D33" s="7">
        <v>11731</v>
      </c>
      <c r="E33" s="7">
        <v>0</v>
      </c>
      <c r="F33" s="7">
        <v>0</v>
      </c>
      <c r="G33" s="21"/>
      <c r="H33" s="22"/>
      <c r="S33" s="17"/>
      <c r="T33" s="7">
        <v>10</v>
      </c>
      <c r="U33" s="7">
        <v>116.2</v>
      </c>
      <c r="V33" s="7">
        <v>5126</v>
      </c>
      <c r="W33" s="7">
        <v>0</v>
      </c>
      <c r="X33" s="7">
        <v>0</v>
      </c>
      <c r="Y33" s="21"/>
      <c r="Z33" s="22"/>
    </row>
    <row r="34" spans="1:26" x14ac:dyDescent="0.25">
      <c r="A34" s="17"/>
      <c r="B34" s="7">
        <v>16</v>
      </c>
      <c r="C34" s="7">
        <v>136.5</v>
      </c>
      <c r="D34" s="7">
        <v>13455</v>
      </c>
      <c r="E34" s="7">
        <v>0</v>
      </c>
      <c r="F34" s="7">
        <v>0</v>
      </c>
      <c r="G34" s="21"/>
      <c r="H34" s="22"/>
      <c r="S34" s="17"/>
      <c r="T34" s="7">
        <v>12</v>
      </c>
      <c r="U34" s="7">
        <v>127.4</v>
      </c>
      <c r="V34" s="7">
        <v>6120</v>
      </c>
      <c r="W34" s="7">
        <v>0</v>
      </c>
      <c r="X34" s="7">
        <v>0</v>
      </c>
      <c r="Y34" s="21"/>
      <c r="Z34" s="22"/>
    </row>
    <row r="35" spans="1:26" x14ac:dyDescent="0.25">
      <c r="A35" s="17"/>
      <c r="B35" s="7">
        <v>17</v>
      </c>
      <c r="C35" s="7">
        <v>147.6</v>
      </c>
      <c r="D35" s="7">
        <v>12333</v>
      </c>
      <c r="E35" s="7">
        <v>0</v>
      </c>
      <c r="F35" s="7">
        <v>0</v>
      </c>
      <c r="G35" s="21"/>
      <c r="H35" s="22"/>
      <c r="S35" s="18"/>
      <c r="T35" s="7">
        <v>13</v>
      </c>
      <c r="U35" s="7">
        <v>134.80000000000001</v>
      </c>
      <c r="V35" s="7">
        <v>6574</v>
      </c>
      <c r="W35" s="7">
        <v>0</v>
      </c>
      <c r="X35" s="7">
        <v>0</v>
      </c>
      <c r="Y35" s="21"/>
      <c r="Z35" s="22"/>
    </row>
    <row r="36" spans="1:26" x14ac:dyDescent="0.25">
      <c r="A36" s="17"/>
      <c r="B36" s="7">
        <v>19</v>
      </c>
      <c r="C36" s="7">
        <v>118.6</v>
      </c>
      <c r="D36" s="7">
        <v>13964</v>
      </c>
      <c r="E36" s="7">
        <v>0</v>
      </c>
      <c r="F36" s="7">
        <v>0</v>
      </c>
      <c r="G36" s="21"/>
      <c r="H36" s="22"/>
      <c r="S36" s="16">
        <v>0</v>
      </c>
      <c r="T36" s="7">
        <v>1</v>
      </c>
      <c r="U36" s="7">
        <v>132.9</v>
      </c>
      <c r="V36" s="7">
        <v>3852</v>
      </c>
      <c r="W36" s="7">
        <v>0</v>
      </c>
      <c r="X36" s="7">
        <v>0</v>
      </c>
      <c r="Y36" s="21"/>
      <c r="Z36" s="22"/>
    </row>
    <row r="37" spans="1:26" x14ac:dyDescent="0.25">
      <c r="A37" s="17"/>
      <c r="B37" s="7">
        <v>20</v>
      </c>
      <c r="C37" s="7">
        <v>128.4</v>
      </c>
      <c r="D37" s="7">
        <v>12782</v>
      </c>
      <c r="E37" s="7">
        <v>0</v>
      </c>
      <c r="F37" s="7">
        <v>0</v>
      </c>
      <c r="G37" s="21"/>
      <c r="H37" s="22"/>
      <c r="S37" s="17"/>
      <c r="T37" s="7">
        <v>2</v>
      </c>
      <c r="U37" s="7">
        <v>135.30000000000001</v>
      </c>
      <c r="V37" s="7">
        <v>4377</v>
      </c>
      <c r="W37" s="7">
        <v>0</v>
      </c>
      <c r="X37" s="7">
        <v>0</v>
      </c>
      <c r="Y37" s="21"/>
      <c r="Z37" s="22"/>
    </row>
    <row r="38" spans="1:26" x14ac:dyDescent="0.25">
      <c r="A38" s="17"/>
      <c r="B38" s="7">
        <v>22</v>
      </c>
      <c r="C38" s="7">
        <v>134.69999999999999</v>
      </c>
      <c r="D38" s="7">
        <v>16886</v>
      </c>
      <c r="E38" s="7">
        <v>0</v>
      </c>
      <c r="F38" s="7">
        <v>0</v>
      </c>
      <c r="G38" s="21"/>
      <c r="H38" s="22"/>
      <c r="S38" s="17"/>
      <c r="T38" s="7">
        <v>4</v>
      </c>
      <c r="U38" s="7">
        <v>124.6</v>
      </c>
      <c r="V38" s="7">
        <v>7266</v>
      </c>
      <c r="W38" s="7">
        <v>0</v>
      </c>
      <c r="X38" s="7">
        <v>0</v>
      </c>
      <c r="Y38" s="21"/>
      <c r="Z38" s="22"/>
    </row>
    <row r="39" spans="1:26" x14ac:dyDescent="0.25">
      <c r="A39" s="18"/>
      <c r="B39" s="7">
        <v>24</v>
      </c>
      <c r="C39" s="7">
        <v>106.9</v>
      </c>
      <c r="D39" s="7">
        <v>11397</v>
      </c>
      <c r="E39" s="7">
        <v>0</v>
      </c>
      <c r="F39" s="7">
        <v>0</v>
      </c>
      <c r="G39" s="21"/>
      <c r="H39" s="22"/>
      <c r="S39" s="17"/>
      <c r="T39" s="7">
        <v>6</v>
      </c>
      <c r="U39" s="7">
        <v>145.5</v>
      </c>
      <c r="V39" s="7">
        <v>6898</v>
      </c>
      <c r="W39" s="7">
        <v>0</v>
      </c>
      <c r="X39" s="7">
        <v>0</v>
      </c>
      <c r="Y39" s="21"/>
      <c r="Z39" s="22"/>
    </row>
    <row r="40" spans="1:26" x14ac:dyDescent="0.25">
      <c r="S40" s="17"/>
      <c r="T40" s="7">
        <v>7</v>
      </c>
      <c r="U40" s="7">
        <v>110.3</v>
      </c>
      <c r="V40" s="7">
        <v>5173</v>
      </c>
      <c r="W40" s="7">
        <v>0</v>
      </c>
      <c r="X40" s="7">
        <v>0</v>
      </c>
      <c r="Y40" s="21"/>
      <c r="Z40" s="22"/>
    </row>
    <row r="41" spans="1:26" x14ac:dyDescent="0.25">
      <c r="S41" s="17"/>
      <c r="T41" s="7">
        <v>8</v>
      </c>
      <c r="U41" s="7">
        <v>121.3</v>
      </c>
      <c r="V41" s="7">
        <v>6090</v>
      </c>
      <c r="W41" s="7">
        <v>0</v>
      </c>
      <c r="X41" s="7">
        <v>0</v>
      </c>
      <c r="Y41" s="21"/>
      <c r="Z41" s="22"/>
    </row>
    <row r="42" spans="1:26" x14ac:dyDescent="0.25">
      <c r="S42" s="17"/>
      <c r="T42" s="7">
        <v>12</v>
      </c>
      <c r="U42" s="7">
        <v>132.4</v>
      </c>
      <c r="V42" s="7">
        <v>6534</v>
      </c>
      <c r="W42" s="7">
        <v>0</v>
      </c>
      <c r="X42" s="7">
        <v>0</v>
      </c>
      <c r="Y42" s="21"/>
      <c r="Z42" s="22"/>
    </row>
    <row r="43" spans="1:26" x14ac:dyDescent="0.25">
      <c r="S43" s="17"/>
      <c r="T43" s="7">
        <v>13</v>
      </c>
      <c r="U43" s="7">
        <v>130</v>
      </c>
      <c r="V43" s="7">
        <v>8067</v>
      </c>
      <c r="W43" s="7">
        <v>0</v>
      </c>
      <c r="X43" s="7">
        <v>0</v>
      </c>
      <c r="Y43" s="21"/>
      <c r="Z43" s="22"/>
    </row>
    <row r="44" spans="1:26" x14ac:dyDescent="0.25">
      <c r="S44" s="17"/>
      <c r="T44" s="7">
        <v>16</v>
      </c>
      <c r="U44" s="7">
        <v>131</v>
      </c>
      <c r="V44" s="7">
        <v>6139</v>
      </c>
      <c r="W44" s="7">
        <v>0</v>
      </c>
      <c r="X44" s="7">
        <v>0</v>
      </c>
      <c r="Y44" s="21"/>
      <c r="Z44" s="22"/>
    </row>
    <row r="45" spans="1:26" x14ac:dyDescent="0.25">
      <c r="S45" s="17"/>
      <c r="T45" s="7">
        <v>22</v>
      </c>
      <c r="U45" s="7">
        <v>133.19999999999999</v>
      </c>
      <c r="V45" s="7">
        <v>5852</v>
      </c>
      <c r="W45" s="7">
        <v>0</v>
      </c>
      <c r="X45" s="7">
        <v>0</v>
      </c>
      <c r="Y45" s="21"/>
      <c r="Z45" s="22"/>
    </row>
    <row r="46" spans="1:26" x14ac:dyDescent="0.25">
      <c r="S46" s="17"/>
      <c r="T46" s="7">
        <v>26</v>
      </c>
      <c r="U46" s="7">
        <v>137.4</v>
      </c>
      <c r="V46" s="7">
        <v>7624</v>
      </c>
      <c r="W46" s="7">
        <v>0</v>
      </c>
      <c r="X46" s="7">
        <v>0</v>
      </c>
      <c r="Y46" s="21"/>
      <c r="Z46" s="22"/>
    </row>
    <row r="47" spans="1:26" x14ac:dyDescent="0.25">
      <c r="S47" s="18"/>
      <c r="T47" s="7">
        <v>20</v>
      </c>
      <c r="U47" s="7">
        <v>132.4</v>
      </c>
      <c r="V47" s="7">
        <v>6468</v>
      </c>
      <c r="W47" s="7">
        <v>164</v>
      </c>
      <c r="X47" s="7">
        <v>207616</v>
      </c>
      <c r="Y47" s="21"/>
      <c r="Z47" s="22"/>
    </row>
    <row r="50" spans="1:26" s="1" customFormat="1" ht="18" x14ac:dyDescent="0.25">
      <c r="A50" s="26" t="s">
        <v>15</v>
      </c>
      <c r="B50" s="29"/>
      <c r="C50" s="29"/>
      <c r="D50" s="29"/>
      <c r="E50" s="29"/>
      <c r="F50" s="29"/>
      <c r="G50" s="28"/>
      <c r="H50" s="28"/>
      <c r="J50" s="26" t="s">
        <v>15</v>
      </c>
      <c r="K50" s="27"/>
      <c r="L50" s="27"/>
      <c r="M50" s="27"/>
      <c r="N50" s="27"/>
      <c r="O50" s="27"/>
      <c r="S50" s="26" t="s">
        <v>15</v>
      </c>
      <c r="T50" s="27"/>
      <c r="U50" s="27"/>
      <c r="V50" s="27"/>
      <c r="W50" s="27"/>
      <c r="X50" s="27"/>
    </row>
    <row r="51" spans="1:26" s="1" customFormat="1" ht="39.6" x14ac:dyDescent="0.25">
      <c r="A51" s="11" t="s">
        <v>8</v>
      </c>
      <c r="B51" s="11" t="s">
        <v>16</v>
      </c>
      <c r="C51" s="11" t="s">
        <v>0</v>
      </c>
      <c r="D51" s="11" t="s">
        <v>1</v>
      </c>
      <c r="E51" s="11" t="s">
        <v>10</v>
      </c>
      <c r="F51" s="11" t="s">
        <v>11</v>
      </c>
      <c r="G51" s="5" t="s">
        <v>13</v>
      </c>
      <c r="H51" s="6" t="s">
        <v>12</v>
      </c>
      <c r="J51" s="11" t="s">
        <v>8</v>
      </c>
      <c r="K51" s="11" t="s">
        <v>16</v>
      </c>
      <c r="L51" s="11" t="s">
        <v>0</v>
      </c>
      <c r="M51" s="11" t="s">
        <v>1</v>
      </c>
      <c r="N51" s="11" t="s">
        <v>10</v>
      </c>
      <c r="O51" s="11" t="s">
        <v>11</v>
      </c>
      <c r="P51" s="5" t="s">
        <v>13</v>
      </c>
      <c r="Q51" s="6" t="s">
        <v>12</v>
      </c>
      <c r="S51" s="11" t="s">
        <v>8</v>
      </c>
      <c r="T51" s="11" t="s">
        <v>16</v>
      </c>
      <c r="U51" s="11" t="s">
        <v>0</v>
      </c>
      <c r="V51" s="11" t="s">
        <v>1</v>
      </c>
      <c r="W51" s="11" t="s">
        <v>10</v>
      </c>
      <c r="X51" s="11" t="s">
        <v>11</v>
      </c>
      <c r="Y51" s="5" t="s">
        <v>13</v>
      </c>
      <c r="Z51" s="6" t="s">
        <v>12</v>
      </c>
    </row>
    <row r="52" spans="1:26" x14ac:dyDescent="0.25">
      <c r="A52" s="16">
        <v>1</v>
      </c>
      <c r="B52" s="7">
        <v>14</v>
      </c>
      <c r="C52" s="7">
        <v>131</v>
      </c>
      <c r="D52" s="7">
        <v>11579</v>
      </c>
      <c r="E52" s="8">
        <v>1470</v>
      </c>
      <c r="F52" s="7">
        <v>17361664</v>
      </c>
      <c r="G52" s="35">
        <f>AVERAGE(D52:D90,D91:D107)</f>
        <v>15720.357142857143</v>
      </c>
      <c r="H52" s="37">
        <f>STDEV(D52:D90,D91:D107)/SQRT(56)</f>
        <v>422.64787117122222</v>
      </c>
      <c r="J52" s="16">
        <v>1</v>
      </c>
      <c r="K52" s="7">
        <v>1</v>
      </c>
      <c r="L52" s="7">
        <v>127.5</v>
      </c>
      <c r="M52" s="7">
        <v>15042</v>
      </c>
      <c r="N52" s="8">
        <v>3820</v>
      </c>
      <c r="O52" s="7">
        <v>32172288</v>
      </c>
      <c r="P52" s="35">
        <f>AVERAGE(M52:M72,M73:M77,M78:M83,M84:M94,M95,M96:M126)</f>
        <v>13059.973333333333</v>
      </c>
      <c r="Q52" s="37">
        <f>STDEV(M52:M72,M73:M77,M78:M83,M84:M94,M95,M96:M126)/SQRT(75)</f>
        <v>341.73146560564913</v>
      </c>
      <c r="S52" s="16">
        <v>2</v>
      </c>
      <c r="T52" s="7">
        <v>29</v>
      </c>
      <c r="U52" s="7">
        <v>112.8</v>
      </c>
      <c r="V52" s="7">
        <v>4346</v>
      </c>
      <c r="W52" s="8">
        <v>17000</v>
      </c>
      <c r="X52" s="7">
        <v>47166976</v>
      </c>
      <c r="Y52" s="35">
        <f>AVERAGE(V52:V71,V72:V74,V75:V89,V90:V112)</f>
        <v>5515.5245901639346</v>
      </c>
      <c r="Z52" s="37">
        <f>STDEV(V52:V71,V72:V74,V75:V89,V90:V112)/SQRT(61)</f>
        <v>161.82149412197199</v>
      </c>
    </row>
    <row r="53" spans="1:26" x14ac:dyDescent="0.25">
      <c r="A53" s="17"/>
      <c r="B53" s="7">
        <v>4</v>
      </c>
      <c r="C53" s="7">
        <v>146</v>
      </c>
      <c r="D53" s="7">
        <v>12119</v>
      </c>
      <c r="E53" s="8">
        <v>2170</v>
      </c>
      <c r="F53" s="7">
        <v>25058560</v>
      </c>
      <c r="G53" s="36"/>
      <c r="H53" s="22"/>
      <c r="J53" s="17"/>
      <c r="K53" s="7">
        <v>24</v>
      </c>
      <c r="L53" s="7">
        <v>138.6</v>
      </c>
      <c r="M53" s="7">
        <v>14763</v>
      </c>
      <c r="N53" s="8">
        <v>4580</v>
      </c>
      <c r="O53" s="7">
        <v>46389760</v>
      </c>
      <c r="P53" s="36"/>
      <c r="Q53" s="22"/>
      <c r="S53" s="17"/>
      <c r="T53" s="7">
        <v>23</v>
      </c>
      <c r="U53" s="7">
        <v>100.7</v>
      </c>
      <c r="V53" s="7">
        <v>6950</v>
      </c>
      <c r="W53" s="8">
        <v>15300</v>
      </c>
      <c r="X53" s="7">
        <v>59256064</v>
      </c>
      <c r="Y53" s="36"/>
      <c r="Z53" s="22"/>
    </row>
    <row r="54" spans="1:26" x14ac:dyDescent="0.25">
      <c r="A54" s="17"/>
      <c r="B54" s="7">
        <v>9</v>
      </c>
      <c r="C54" s="7">
        <v>103.2</v>
      </c>
      <c r="D54" s="7">
        <v>10796</v>
      </c>
      <c r="E54" s="8">
        <v>2900</v>
      </c>
      <c r="F54" s="7">
        <v>33027840</v>
      </c>
      <c r="G54" s="36"/>
      <c r="H54" s="22"/>
      <c r="J54" s="17"/>
      <c r="K54" s="7">
        <v>13</v>
      </c>
      <c r="L54" s="7">
        <v>125.9</v>
      </c>
      <c r="M54" s="7">
        <v>14030</v>
      </c>
      <c r="N54" s="8">
        <v>6430</v>
      </c>
      <c r="O54" s="7">
        <v>56047360</v>
      </c>
      <c r="P54" s="36"/>
      <c r="Q54" s="22"/>
      <c r="S54" s="17"/>
      <c r="T54" s="7">
        <v>25</v>
      </c>
      <c r="U54" s="7">
        <v>105.1</v>
      </c>
      <c r="V54" s="7">
        <v>5354</v>
      </c>
      <c r="W54" s="8">
        <v>18400</v>
      </c>
      <c r="X54" s="7">
        <v>79284480</v>
      </c>
      <c r="Y54" s="36"/>
      <c r="Z54" s="22"/>
    </row>
    <row r="55" spans="1:26" x14ac:dyDescent="0.25">
      <c r="A55" s="17"/>
      <c r="B55" s="7">
        <v>17</v>
      </c>
      <c r="C55" s="7">
        <v>130.80000000000001</v>
      </c>
      <c r="D55" s="7">
        <v>11415</v>
      </c>
      <c r="E55" s="8">
        <v>4340</v>
      </c>
      <c r="F55" s="7">
        <v>47678976</v>
      </c>
      <c r="G55" s="36"/>
      <c r="H55" s="22"/>
      <c r="J55" s="17"/>
      <c r="K55" s="7">
        <v>3</v>
      </c>
      <c r="L55" s="7">
        <v>140</v>
      </c>
      <c r="M55" s="7">
        <v>16770</v>
      </c>
      <c r="N55" s="8">
        <v>18700</v>
      </c>
      <c r="O55" s="7">
        <v>110361856</v>
      </c>
      <c r="P55" s="36"/>
      <c r="Q55" s="22"/>
      <c r="S55" s="17"/>
      <c r="T55" s="7">
        <v>28</v>
      </c>
      <c r="U55" s="7">
        <v>125.5</v>
      </c>
      <c r="V55" s="7">
        <v>4690</v>
      </c>
      <c r="W55" s="8">
        <v>19200</v>
      </c>
      <c r="X55" s="7">
        <v>80187136</v>
      </c>
      <c r="Y55" s="36"/>
      <c r="Z55" s="22"/>
    </row>
    <row r="56" spans="1:26" x14ac:dyDescent="0.25">
      <c r="A56" s="17"/>
      <c r="B56" s="7">
        <v>16</v>
      </c>
      <c r="C56" s="7">
        <v>135.1</v>
      </c>
      <c r="D56" s="7">
        <v>11821</v>
      </c>
      <c r="E56" s="8">
        <v>4900</v>
      </c>
      <c r="F56" s="7">
        <v>60377088</v>
      </c>
      <c r="G56" s="36"/>
      <c r="H56" s="22"/>
      <c r="J56" s="17"/>
      <c r="K56" s="7">
        <v>2</v>
      </c>
      <c r="L56" s="7">
        <v>114.3</v>
      </c>
      <c r="M56" s="7">
        <v>2916</v>
      </c>
      <c r="N56" s="8">
        <v>12400</v>
      </c>
      <c r="O56" s="7">
        <v>126015488</v>
      </c>
      <c r="P56" s="36"/>
      <c r="Q56" s="22"/>
      <c r="S56" s="17"/>
      <c r="T56" s="7">
        <v>30</v>
      </c>
      <c r="U56" s="7">
        <v>112.4</v>
      </c>
      <c r="V56" s="7">
        <v>7206</v>
      </c>
      <c r="W56" s="8">
        <v>20800</v>
      </c>
      <c r="X56" s="7">
        <v>88580608</v>
      </c>
      <c r="Y56" s="36"/>
      <c r="Z56" s="22"/>
    </row>
    <row r="57" spans="1:26" x14ac:dyDescent="0.25">
      <c r="A57" s="17"/>
      <c r="B57" s="7">
        <v>19</v>
      </c>
      <c r="C57" s="7">
        <v>119.2</v>
      </c>
      <c r="D57" s="7">
        <v>11170</v>
      </c>
      <c r="E57" s="8">
        <v>11100</v>
      </c>
      <c r="F57" s="7">
        <v>90244864</v>
      </c>
      <c r="G57" s="36"/>
      <c r="H57" s="22"/>
      <c r="J57" s="17"/>
      <c r="K57" s="7">
        <v>11</v>
      </c>
      <c r="L57" s="7">
        <v>113.6</v>
      </c>
      <c r="M57" s="7">
        <v>13295</v>
      </c>
      <c r="N57" s="8">
        <v>12900</v>
      </c>
      <c r="O57" s="7">
        <v>137814528</v>
      </c>
      <c r="P57" s="36"/>
      <c r="Q57" s="22"/>
      <c r="S57" s="17"/>
      <c r="T57" s="7">
        <v>16</v>
      </c>
      <c r="U57" s="7">
        <v>116.4</v>
      </c>
      <c r="V57" s="7">
        <v>5929</v>
      </c>
      <c r="W57" s="8">
        <v>17100</v>
      </c>
      <c r="X57" s="7">
        <v>97437440</v>
      </c>
      <c r="Y57" s="36"/>
      <c r="Z57" s="22"/>
    </row>
    <row r="58" spans="1:26" x14ac:dyDescent="0.25">
      <c r="A58" s="17"/>
      <c r="B58" s="7">
        <v>5</v>
      </c>
      <c r="C58" s="7">
        <v>136.19999999999999</v>
      </c>
      <c r="D58" s="7">
        <v>11098</v>
      </c>
      <c r="E58" s="8">
        <v>15900</v>
      </c>
      <c r="F58" s="7">
        <v>107123200</v>
      </c>
      <c r="G58" s="36"/>
      <c r="H58" s="22"/>
      <c r="J58" s="17"/>
      <c r="K58" s="7">
        <v>8</v>
      </c>
      <c r="L58" s="7">
        <v>138</v>
      </c>
      <c r="M58" s="7">
        <v>10125</v>
      </c>
      <c r="N58" s="8">
        <v>25600</v>
      </c>
      <c r="O58" s="7">
        <v>185450240</v>
      </c>
      <c r="P58" s="36"/>
      <c r="Q58" s="22"/>
      <c r="S58" s="17"/>
      <c r="T58" s="7">
        <v>26</v>
      </c>
      <c r="U58" s="7">
        <v>107</v>
      </c>
      <c r="V58" s="7">
        <v>5365</v>
      </c>
      <c r="W58" s="8">
        <v>19000</v>
      </c>
      <c r="X58" s="7">
        <v>118987776</v>
      </c>
      <c r="Y58" s="36"/>
      <c r="Z58" s="22"/>
    </row>
    <row r="59" spans="1:26" x14ac:dyDescent="0.25">
      <c r="A59" s="17"/>
      <c r="B59" s="7">
        <v>8</v>
      </c>
      <c r="C59" s="7">
        <v>126.8</v>
      </c>
      <c r="D59" s="7">
        <v>13410</v>
      </c>
      <c r="E59" s="8">
        <v>14100</v>
      </c>
      <c r="F59" s="7">
        <v>109751552</v>
      </c>
      <c r="G59" s="36"/>
      <c r="H59" s="22"/>
      <c r="J59" s="17"/>
      <c r="K59" s="7">
        <v>10</v>
      </c>
      <c r="L59" s="7">
        <v>134.69999999999999</v>
      </c>
      <c r="M59" s="7">
        <v>11703</v>
      </c>
      <c r="N59" s="8">
        <v>22300</v>
      </c>
      <c r="O59" s="7">
        <v>218303232</v>
      </c>
      <c r="P59" s="36"/>
      <c r="Q59" s="22"/>
      <c r="S59" s="17"/>
      <c r="T59" s="7">
        <v>2</v>
      </c>
      <c r="U59" s="7">
        <v>134.6</v>
      </c>
      <c r="V59" s="7">
        <v>3495</v>
      </c>
      <c r="W59" s="8">
        <v>33900</v>
      </c>
      <c r="X59" s="7">
        <v>140378624</v>
      </c>
      <c r="Y59" s="36"/>
      <c r="Z59" s="22"/>
    </row>
    <row r="60" spans="1:26" x14ac:dyDescent="0.25">
      <c r="A60" s="17"/>
      <c r="B60" s="7">
        <v>6</v>
      </c>
      <c r="C60" s="7">
        <v>145.30000000000001</v>
      </c>
      <c r="D60" s="7">
        <v>13472</v>
      </c>
      <c r="E60" s="8">
        <v>19500</v>
      </c>
      <c r="F60" s="7">
        <v>118940928</v>
      </c>
      <c r="G60" s="36"/>
      <c r="H60" s="22"/>
      <c r="J60" s="17"/>
      <c r="K60" s="7">
        <v>5</v>
      </c>
      <c r="L60" s="7">
        <v>126</v>
      </c>
      <c r="M60" s="7">
        <v>15827</v>
      </c>
      <c r="N60" s="8">
        <v>26400</v>
      </c>
      <c r="O60" s="7">
        <v>246436608</v>
      </c>
      <c r="P60" s="36"/>
      <c r="Q60" s="22"/>
      <c r="S60" s="17"/>
      <c r="T60" s="7">
        <v>20</v>
      </c>
      <c r="U60" s="7">
        <v>126.2</v>
      </c>
      <c r="V60" s="7">
        <v>5365</v>
      </c>
      <c r="W60" s="8">
        <v>30300</v>
      </c>
      <c r="X60" s="7">
        <v>151417344</v>
      </c>
      <c r="Y60" s="36"/>
      <c r="Z60" s="22"/>
    </row>
    <row r="61" spans="1:26" x14ac:dyDescent="0.25">
      <c r="A61" s="17"/>
      <c r="B61" s="7">
        <v>12</v>
      </c>
      <c r="C61" s="7">
        <v>131.9</v>
      </c>
      <c r="D61" s="7">
        <v>11986</v>
      </c>
      <c r="E61" s="8">
        <v>16100</v>
      </c>
      <c r="F61" s="7">
        <v>131439104</v>
      </c>
      <c r="G61" s="36"/>
      <c r="H61" s="22"/>
      <c r="J61" s="17"/>
      <c r="K61" s="7">
        <v>16</v>
      </c>
      <c r="L61" s="7">
        <v>131</v>
      </c>
      <c r="M61" s="7">
        <v>12972</v>
      </c>
      <c r="N61" s="8">
        <v>24300</v>
      </c>
      <c r="O61" s="7">
        <v>247214848</v>
      </c>
      <c r="P61" s="36"/>
      <c r="Q61" s="22"/>
      <c r="S61" s="17"/>
      <c r="T61" s="7">
        <v>19</v>
      </c>
      <c r="U61" s="7">
        <v>135.19999999999999</v>
      </c>
      <c r="V61" s="7">
        <v>6777</v>
      </c>
      <c r="W61" s="8">
        <v>28500</v>
      </c>
      <c r="X61" s="7">
        <v>163803392</v>
      </c>
      <c r="Y61" s="36"/>
      <c r="Z61" s="22"/>
    </row>
    <row r="62" spans="1:26" x14ac:dyDescent="0.25">
      <c r="A62" s="17"/>
      <c r="B62" s="7">
        <v>18</v>
      </c>
      <c r="C62" s="7">
        <v>131.9</v>
      </c>
      <c r="D62" s="7">
        <v>11986</v>
      </c>
      <c r="E62" s="8">
        <v>16300</v>
      </c>
      <c r="F62" s="7">
        <v>147339776</v>
      </c>
      <c r="G62" s="36"/>
      <c r="H62" s="22"/>
      <c r="J62" s="17"/>
      <c r="K62" s="7">
        <v>21</v>
      </c>
      <c r="L62" s="7">
        <v>147.9</v>
      </c>
      <c r="M62" s="7">
        <v>14857</v>
      </c>
      <c r="N62" s="8">
        <v>33100</v>
      </c>
      <c r="O62" s="7">
        <v>271321344</v>
      </c>
      <c r="P62" s="36"/>
      <c r="Q62" s="22"/>
      <c r="S62" s="17"/>
      <c r="T62" s="7">
        <v>21</v>
      </c>
      <c r="U62" s="7">
        <v>128.19999999999999</v>
      </c>
      <c r="V62" s="7">
        <v>5242</v>
      </c>
      <c r="W62" s="8">
        <v>29800</v>
      </c>
      <c r="X62" s="7">
        <v>176677888</v>
      </c>
      <c r="Y62" s="36"/>
      <c r="Z62" s="22"/>
    </row>
    <row r="63" spans="1:26" x14ac:dyDescent="0.25">
      <c r="A63" s="17"/>
      <c r="B63" s="7">
        <v>3</v>
      </c>
      <c r="C63" s="7">
        <v>140.5</v>
      </c>
      <c r="D63" s="7">
        <v>11658</v>
      </c>
      <c r="E63" s="8">
        <v>24900</v>
      </c>
      <c r="F63" s="7">
        <v>192881152</v>
      </c>
      <c r="G63" s="36"/>
      <c r="H63" s="22"/>
      <c r="J63" s="17"/>
      <c r="K63" s="7">
        <v>18</v>
      </c>
      <c r="L63" s="7">
        <v>131.4</v>
      </c>
      <c r="M63" s="7">
        <v>11340</v>
      </c>
      <c r="N63" s="8">
        <v>29400</v>
      </c>
      <c r="O63" s="7">
        <v>274251776</v>
      </c>
      <c r="P63" s="36"/>
      <c r="Q63" s="22"/>
      <c r="S63" s="17"/>
      <c r="T63" s="7">
        <v>6</v>
      </c>
      <c r="U63" s="7">
        <v>140.5</v>
      </c>
      <c r="V63" s="7">
        <v>4249</v>
      </c>
      <c r="W63" s="8">
        <v>37700</v>
      </c>
      <c r="X63" s="7">
        <v>221620736</v>
      </c>
      <c r="Y63" s="36"/>
      <c r="Z63" s="22"/>
    </row>
    <row r="64" spans="1:26" x14ac:dyDescent="0.25">
      <c r="A64" s="18"/>
      <c r="B64" s="7">
        <v>2</v>
      </c>
      <c r="C64" s="7">
        <v>139.4</v>
      </c>
      <c r="D64" s="7">
        <v>12069</v>
      </c>
      <c r="E64" s="8">
        <v>72700</v>
      </c>
      <c r="F64" s="7">
        <v>1247144960</v>
      </c>
      <c r="G64" s="36"/>
      <c r="H64" s="22"/>
      <c r="J64" s="17"/>
      <c r="K64" s="7">
        <v>22</v>
      </c>
      <c r="L64" s="7">
        <v>136</v>
      </c>
      <c r="M64" s="7">
        <v>14124</v>
      </c>
      <c r="N64" s="8">
        <v>31700</v>
      </c>
      <c r="O64" s="7">
        <v>283871744</v>
      </c>
      <c r="P64" s="36"/>
      <c r="Q64" s="22"/>
      <c r="S64" s="17"/>
      <c r="T64" s="7">
        <v>22</v>
      </c>
      <c r="U64" s="7">
        <v>138</v>
      </c>
      <c r="V64" s="7">
        <v>4050</v>
      </c>
      <c r="W64" s="8">
        <v>47900</v>
      </c>
      <c r="X64" s="7">
        <v>226102016</v>
      </c>
      <c r="Y64" s="36"/>
      <c r="Z64" s="22"/>
    </row>
    <row r="65" spans="1:26" x14ac:dyDescent="0.25">
      <c r="A65" s="16">
        <v>2</v>
      </c>
      <c r="B65" s="7">
        <v>14</v>
      </c>
      <c r="C65" s="7">
        <v>127.7</v>
      </c>
      <c r="D65" s="7">
        <v>17283</v>
      </c>
      <c r="E65" s="8">
        <v>24000</v>
      </c>
      <c r="F65" s="7">
        <v>198340352</v>
      </c>
      <c r="G65" s="36"/>
      <c r="H65" s="22"/>
      <c r="J65" s="17"/>
      <c r="K65" s="7">
        <v>15</v>
      </c>
      <c r="L65" s="7">
        <v>134.6</v>
      </c>
      <c r="M65" s="7">
        <v>11706</v>
      </c>
      <c r="N65" s="8">
        <v>29300</v>
      </c>
      <c r="O65" s="7">
        <v>287784448</v>
      </c>
      <c r="P65" s="36"/>
      <c r="Q65" s="22"/>
      <c r="S65" s="17"/>
      <c r="T65" s="7">
        <v>5</v>
      </c>
      <c r="U65" s="7">
        <v>139.5</v>
      </c>
      <c r="V65" s="7">
        <v>4195</v>
      </c>
      <c r="W65" s="8">
        <v>37600</v>
      </c>
      <c r="X65" s="7">
        <v>226157312</v>
      </c>
      <c r="Y65" s="36"/>
      <c r="Z65" s="22"/>
    </row>
    <row r="66" spans="1:26" x14ac:dyDescent="0.25">
      <c r="A66" s="17"/>
      <c r="B66" s="7">
        <v>18</v>
      </c>
      <c r="C66" s="7">
        <v>133.69999999999999</v>
      </c>
      <c r="D66" s="7">
        <v>19517</v>
      </c>
      <c r="E66" s="8">
        <v>25600</v>
      </c>
      <c r="F66" s="7">
        <v>227187968</v>
      </c>
      <c r="G66" s="36"/>
      <c r="H66" s="22"/>
      <c r="J66" s="17"/>
      <c r="K66" s="7">
        <v>6</v>
      </c>
      <c r="L66" s="7">
        <v>133.9</v>
      </c>
      <c r="M66" s="7">
        <v>15537</v>
      </c>
      <c r="N66" s="8">
        <v>28000</v>
      </c>
      <c r="O66" s="7">
        <v>316347136</v>
      </c>
      <c r="P66" s="36"/>
      <c r="Q66" s="22"/>
      <c r="S66" s="18"/>
      <c r="T66" s="7">
        <v>3</v>
      </c>
      <c r="U66" s="7">
        <v>141</v>
      </c>
      <c r="V66" s="7">
        <v>4722</v>
      </c>
      <c r="W66" s="8">
        <v>46100</v>
      </c>
      <c r="X66" s="7">
        <v>274322688</v>
      </c>
      <c r="Y66" s="36"/>
      <c r="Z66" s="22"/>
    </row>
    <row r="67" spans="1:26" x14ac:dyDescent="0.25">
      <c r="A67" s="17"/>
      <c r="B67" s="7">
        <v>10</v>
      </c>
      <c r="C67" s="7">
        <v>104</v>
      </c>
      <c r="D67" s="7">
        <v>21504</v>
      </c>
      <c r="E67" s="8">
        <v>26100</v>
      </c>
      <c r="F67" s="7">
        <v>274968320</v>
      </c>
      <c r="G67" s="36"/>
      <c r="H67" s="22"/>
      <c r="J67" s="17"/>
      <c r="K67" s="7">
        <v>20</v>
      </c>
      <c r="L67" s="7">
        <v>140.5</v>
      </c>
      <c r="M67" s="7">
        <v>13082</v>
      </c>
      <c r="N67" s="8">
        <v>34800</v>
      </c>
      <c r="O67" s="7">
        <v>329789952</v>
      </c>
      <c r="P67" s="36"/>
      <c r="Q67" s="22"/>
      <c r="S67" s="16">
        <v>3</v>
      </c>
      <c r="T67" s="7">
        <v>18</v>
      </c>
      <c r="U67" s="7">
        <v>112.4</v>
      </c>
      <c r="V67" s="7">
        <v>3707</v>
      </c>
      <c r="W67" s="8">
        <v>2810</v>
      </c>
      <c r="X67" s="7">
        <v>18743552</v>
      </c>
      <c r="Y67" s="36"/>
      <c r="Z67" s="22"/>
    </row>
    <row r="68" spans="1:26" x14ac:dyDescent="0.25">
      <c r="A68" s="17"/>
      <c r="B68" s="7">
        <v>17</v>
      </c>
      <c r="C68" s="7">
        <v>126.8</v>
      </c>
      <c r="D68" s="7">
        <v>25222</v>
      </c>
      <c r="E68" s="8">
        <v>32200</v>
      </c>
      <c r="F68" s="7">
        <v>292769024</v>
      </c>
      <c r="G68" s="36"/>
      <c r="H68" s="22"/>
      <c r="J68" s="17"/>
      <c r="K68" s="7">
        <v>12</v>
      </c>
      <c r="L68" s="7">
        <v>157.9</v>
      </c>
      <c r="M68" s="7">
        <v>7667</v>
      </c>
      <c r="N68" s="8">
        <v>35800</v>
      </c>
      <c r="O68" s="7">
        <v>345740032</v>
      </c>
      <c r="P68" s="36"/>
      <c r="Q68" s="22"/>
      <c r="S68" s="17"/>
      <c r="T68" s="7">
        <v>24</v>
      </c>
      <c r="U68" s="7">
        <v>127.2</v>
      </c>
      <c r="V68" s="7">
        <v>3456</v>
      </c>
      <c r="W68" s="8">
        <v>1260</v>
      </c>
      <c r="X68" s="7">
        <v>20027392</v>
      </c>
      <c r="Y68" s="36"/>
      <c r="Z68" s="22"/>
    </row>
    <row r="69" spans="1:26" x14ac:dyDescent="0.25">
      <c r="A69" s="17"/>
      <c r="B69" s="7">
        <v>3</v>
      </c>
      <c r="C69" s="7">
        <v>122.8</v>
      </c>
      <c r="D69" s="7">
        <v>20244</v>
      </c>
      <c r="E69" s="8">
        <v>15300</v>
      </c>
      <c r="F69" s="7">
        <v>294763008</v>
      </c>
      <c r="G69" s="36"/>
      <c r="H69" s="22"/>
      <c r="J69" s="17"/>
      <c r="K69" s="7">
        <v>26</v>
      </c>
      <c r="L69" s="7">
        <v>143</v>
      </c>
      <c r="M69" s="7">
        <v>9549</v>
      </c>
      <c r="N69" s="8">
        <v>40800</v>
      </c>
      <c r="O69" s="7">
        <v>445574656</v>
      </c>
      <c r="P69" s="36"/>
      <c r="Q69" s="22"/>
      <c r="S69" s="17"/>
      <c r="T69" s="7">
        <v>10</v>
      </c>
      <c r="U69" s="7">
        <v>120.6</v>
      </c>
      <c r="V69" s="7">
        <v>5811</v>
      </c>
      <c r="W69" s="8">
        <v>1740</v>
      </c>
      <c r="X69" s="7">
        <v>25752320</v>
      </c>
      <c r="Y69" s="36"/>
      <c r="Z69" s="22"/>
    </row>
    <row r="70" spans="1:26" x14ac:dyDescent="0.25">
      <c r="A70" s="17"/>
      <c r="B70" s="7">
        <v>16</v>
      </c>
      <c r="C70" s="7">
        <v>135.5</v>
      </c>
      <c r="D70" s="7">
        <v>17072</v>
      </c>
      <c r="E70" s="8">
        <v>29100</v>
      </c>
      <c r="F70" s="7">
        <v>295808512</v>
      </c>
      <c r="G70" s="36"/>
      <c r="H70" s="22"/>
      <c r="J70" s="18"/>
      <c r="K70" s="7">
        <v>25</v>
      </c>
      <c r="L70" s="7">
        <v>149.69999999999999</v>
      </c>
      <c r="M70" s="7">
        <v>16013</v>
      </c>
      <c r="N70" s="8">
        <v>37000</v>
      </c>
      <c r="O70" s="7">
        <v>510890752</v>
      </c>
      <c r="P70" s="36"/>
      <c r="Q70" s="22"/>
      <c r="S70" s="17"/>
      <c r="T70" s="7">
        <v>17</v>
      </c>
      <c r="U70" s="7">
        <v>120.2</v>
      </c>
      <c r="V70" s="7">
        <v>3525</v>
      </c>
      <c r="W70" s="8">
        <v>6390</v>
      </c>
      <c r="X70" s="7">
        <v>49788160</v>
      </c>
      <c r="Y70" s="36"/>
      <c r="Z70" s="22"/>
    </row>
    <row r="71" spans="1:26" x14ac:dyDescent="0.25">
      <c r="A71" s="17"/>
      <c r="B71" s="7">
        <v>13</v>
      </c>
      <c r="C71" s="7">
        <v>146.30000000000001</v>
      </c>
      <c r="D71" s="7">
        <v>19677</v>
      </c>
      <c r="E71" s="8">
        <v>43400</v>
      </c>
      <c r="F71" s="7">
        <v>334523136</v>
      </c>
      <c r="G71" s="36"/>
      <c r="H71" s="22"/>
      <c r="J71" s="16">
        <v>3</v>
      </c>
      <c r="K71" s="7">
        <v>2</v>
      </c>
      <c r="L71" s="7">
        <v>110</v>
      </c>
      <c r="M71" s="7">
        <v>18885</v>
      </c>
      <c r="N71" s="8">
        <v>6610</v>
      </c>
      <c r="O71" s="7">
        <v>54801920</v>
      </c>
      <c r="P71" s="36"/>
      <c r="Q71" s="22"/>
      <c r="S71" s="17"/>
      <c r="T71" s="7">
        <v>11</v>
      </c>
      <c r="U71" s="7">
        <v>107.2</v>
      </c>
      <c r="V71" s="7">
        <v>5268</v>
      </c>
      <c r="W71" s="8">
        <v>7170</v>
      </c>
      <c r="X71" s="7">
        <v>61539840</v>
      </c>
      <c r="Y71" s="36"/>
      <c r="Z71" s="22"/>
    </row>
    <row r="72" spans="1:26" x14ac:dyDescent="0.25">
      <c r="A72" s="17"/>
      <c r="B72" s="7">
        <v>20</v>
      </c>
      <c r="C72" s="7">
        <v>121.9</v>
      </c>
      <c r="D72" s="7">
        <v>18191</v>
      </c>
      <c r="E72" s="8">
        <v>28500</v>
      </c>
      <c r="F72" s="7">
        <v>336024832</v>
      </c>
      <c r="G72" s="36"/>
      <c r="H72" s="22"/>
      <c r="J72" s="17"/>
      <c r="K72" s="7">
        <v>6</v>
      </c>
      <c r="L72" s="7">
        <v>116.5</v>
      </c>
      <c r="M72" s="7">
        <v>18981</v>
      </c>
      <c r="N72" s="8">
        <v>15700</v>
      </c>
      <c r="O72" s="7">
        <v>88877824</v>
      </c>
      <c r="P72" s="36"/>
      <c r="Q72" s="22"/>
      <c r="S72" s="17"/>
      <c r="T72" s="7">
        <v>25</v>
      </c>
      <c r="U72" s="7">
        <v>110.8</v>
      </c>
      <c r="V72" s="7">
        <v>6345</v>
      </c>
      <c r="W72" s="8">
        <v>9520</v>
      </c>
      <c r="X72" s="7">
        <v>73192704</v>
      </c>
      <c r="Y72" s="36"/>
      <c r="Z72" s="22"/>
    </row>
    <row r="73" spans="1:26" x14ac:dyDescent="0.25">
      <c r="A73" s="17"/>
      <c r="B73" s="7">
        <v>2</v>
      </c>
      <c r="C73" s="7">
        <v>130.6</v>
      </c>
      <c r="D73" s="7">
        <v>15927</v>
      </c>
      <c r="E73" s="8">
        <v>30900</v>
      </c>
      <c r="F73" s="7">
        <v>355824128</v>
      </c>
      <c r="G73" s="36"/>
      <c r="H73" s="22"/>
      <c r="J73" s="17"/>
      <c r="K73" s="7">
        <v>11</v>
      </c>
      <c r="L73" s="7">
        <v>132.1</v>
      </c>
      <c r="M73" s="7">
        <v>10250</v>
      </c>
      <c r="N73" s="8">
        <v>14900</v>
      </c>
      <c r="O73" s="7">
        <v>120695552</v>
      </c>
      <c r="P73" s="36"/>
      <c r="Q73" s="22"/>
      <c r="S73" s="17"/>
      <c r="T73" s="7">
        <v>27</v>
      </c>
      <c r="U73" s="7">
        <v>108.4</v>
      </c>
      <c r="V73" s="7">
        <v>2407</v>
      </c>
      <c r="W73" s="8">
        <v>9090</v>
      </c>
      <c r="X73" s="7">
        <v>78202880</v>
      </c>
      <c r="Y73" s="36"/>
      <c r="Z73" s="22"/>
    </row>
    <row r="74" spans="1:26" x14ac:dyDescent="0.25">
      <c r="A74" s="17"/>
      <c r="B74" s="7">
        <v>12</v>
      </c>
      <c r="C74" s="7">
        <v>123.5</v>
      </c>
      <c r="D74" s="7">
        <v>20320</v>
      </c>
      <c r="E74" s="8">
        <v>39500</v>
      </c>
      <c r="F74" s="7">
        <v>427190016</v>
      </c>
      <c r="G74" s="36"/>
      <c r="H74" s="22"/>
      <c r="J74" s="17"/>
      <c r="K74" s="7">
        <v>28</v>
      </c>
      <c r="L74" s="7">
        <v>113.4</v>
      </c>
      <c r="M74" s="7">
        <v>11015</v>
      </c>
      <c r="N74" s="8">
        <v>14700</v>
      </c>
      <c r="O74" s="7">
        <v>121721856</v>
      </c>
      <c r="P74" s="36"/>
      <c r="Q74" s="22"/>
      <c r="S74" s="17"/>
      <c r="T74" s="7">
        <v>23</v>
      </c>
      <c r="U74" s="7">
        <v>140.1</v>
      </c>
      <c r="V74" s="7">
        <v>5412</v>
      </c>
      <c r="W74" s="8">
        <v>17300</v>
      </c>
      <c r="X74" s="7">
        <v>97437184</v>
      </c>
      <c r="Y74" s="36"/>
      <c r="Z74" s="22"/>
    </row>
    <row r="75" spans="1:26" x14ac:dyDescent="0.25">
      <c r="A75" s="17"/>
      <c r="B75" s="7">
        <v>9</v>
      </c>
      <c r="C75" s="7">
        <v>139.6</v>
      </c>
      <c r="D75" s="7">
        <v>17068</v>
      </c>
      <c r="E75" s="8">
        <v>48900</v>
      </c>
      <c r="F75" s="7">
        <v>476964096</v>
      </c>
      <c r="G75" s="36"/>
      <c r="H75" s="22"/>
      <c r="J75" s="17"/>
      <c r="K75" s="7">
        <v>25</v>
      </c>
      <c r="L75" s="7">
        <v>118.5</v>
      </c>
      <c r="M75" s="7">
        <v>15303</v>
      </c>
      <c r="N75" s="8">
        <v>18400</v>
      </c>
      <c r="O75" s="7">
        <v>130233088</v>
      </c>
      <c r="P75" s="36"/>
      <c r="Q75" s="22"/>
      <c r="S75" s="17"/>
      <c r="T75" s="7">
        <v>9</v>
      </c>
      <c r="U75" s="7">
        <v>114.5</v>
      </c>
      <c r="V75" s="7">
        <v>6962</v>
      </c>
      <c r="W75" s="8">
        <v>18100</v>
      </c>
      <c r="X75" s="7">
        <v>133215232</v>
      </c>
      <c r="Y75" s="36"/>
      <c r="Z75" s="22"/>
    </row>
    <row r="76" spans="1:26" x14ac:dyDescent="0.25">
      <c r="A76" s="17"/>
      <c r="B76" s="7">
        <v>5</v>
      </c>
      <c r="C76" s="7">
        <v>139</v>
      </c>
      <c r="D76" s="7">
        <v>18111</v>
      </c>
      <c r="E76" s="8">
        <v>65600</v>
      </c>
      <c r="F76" s="7">
        <v>1152924416</v>
      </c>
      <c r="G76" s="36"/>
      <c r="H76" s="22"/>
      <c r="J76" s="17"/>
      <c r="K76" s="7">
        <v>9</v>
      </c>
      <c r="L76" s="7">
        <v>135.1</v>
      </c>
      <c r="M76" s="7">
        <v>14746</v>
      </c>
      <c r="N76" s="8">
        <v>18500</v>
      </c>
      <c r="O76" s="7">
        <v>132886784</v>
      </c>
      <c r="P76" s="36"/>
      <c r="Q76" s="22"/>
      <c r="S76" s="17"/>
      <c r="T76" s="7">
        <v>20</v>
      </c>
      <c r="U76" s="7">
        <v>128.19999999999999</v>
      </c>
      <c r="V76" s="7">
        <v>5858</v>
      </c>
      <c r="W76" s="8">
        <v>21200</v>
      </c>
      <c r="X76" s="7">
        <v>144918016</v>
      </c>
      <c r="Y76" s="36"/>
      <c r="Z76" s="22"/>
    </row>
    <row r="77" spans="1:26" x14ac:dyDescent="0.25">
      <c r="A77" s="18"/>
      <c r="B77" s="7">
        <v>11</v>
      </c>
      <c r="C77" s="7">
        <v>129.4</v>
      </c>
      <c r="D77" s="7">
        <v>15443</v>
      </c>
      <c r="E77" s="8">
        <v>57200</v>
      </c>
      <c r="F77" s="7">
        <v>1586938880</v>
      </c>
      <c r="G77" s="36"/>
      <c r="H77" s="22"/>
      <c r="J77" s="17"/>
      <c r="K77" s="7">
        <v>1</v>
      </c>
      <c r="L77" s="7">
        <v>100.5</v>
      </c>
      <c r="M77" s="7">
        <v>3885</v>
      </c>
      <c r="N77" s="8">
        <v>14000</v>
      </c>
      <c r="O77" s="7">
        <v>138495744</v>
      </c>
      <c r="P77" s="36"/>
      <c r="Q77" s="22"/>
      <c r="S77" s="17"/>
      <c r="T77" s="7">
        <v>1</v>
      </c>
      <c r="U77" s="7">
        <v>119.3</v>
      </c>
      <c r="V77" s="7">
        <v>7840</v>
      </c>
      <c r="W77" s="8">
        <v>19300</v>
      </c>
      <c r="X77" s="7">
        <v>150359296</v>
      </c>
      <c r="Y77" s="36"/>
      <c r="Z77" s="22"/>
    </row>
    <row r="78" spans="1:26" x14ac:dyDescent="0.25">
      <c r="A78" s="32">
        <v>4</v>
      </c>
      <c r="B78" s="7">
        <v>8</v>
      </c>
      <c r="C78" s="7">
        <v>149.6</v>
      </c>
      <c r="D78" s="7">
        <v>16388</v>
      </c>
      <c r="E78" s="8">
        <v>27700</v>
      </c>
      <c r="F78" s="7">
        <v>166847488</v>
      </c>
      <c r="G78" s="36"/>
      <c r="H78" s="22"/>
      <c r="J78" s="17"/>
      <c r="K78" s="7">
        <v>16</v>
      </c>
      <c r="L78" s="7">
        <v>138</v>
      </c>
      <c r="M78" s="7">
        <v>13425</v>
      </c>
      <c r="N78" s="8">
        <v>21900</v>
      </c>
      <c r="O78" s="7">
        <v>152366080</v>
      </c>
      <c r="P78" s="36"/>
      <c r="Q78" s="22"/>
      <c r="S78" s="17"/>
      <c r="T78" s="7">
        <v>4</v>
      </c>
      <c r="U78" s="7">
        <v>123.7</v>
      </c>
      <c r="V78" s="7">
        <v>5766</v>
      </c>
      <c r="W78" s="8">
        <v>22800</v>
      </c>
      <c r="X78" s="7">
        <v>191756032</v>
      </c>
      <c r="Y78" s="36"/>
      <c r="Z78" s="22"/>
    </row>
    <row r="79" spans="1:26" x14ac:dyDescent="0.25">
      <c r="A79" s="33"/>
      <c r="B79" s="7">
        <v>14</v>
      </c>
      <c r="C79" s="7">
        <v>147.69999999999999</v>
      </c>
      <c r="D79" s="7">
        <v>15697</v>
      </c>
      <c r="E79" s="8">
        <v>28000</v>
      </c>
      <c r="F79" s="7">
        <v>187077376</v>
      </c>
      <c r="G79" s="36"/>
      <c r="H79" s="22"/>
      <c r="J79" s="17"/>
      <c r="K79" s="7">
        <v>4</v>
      </c>
      <c r="L79" s="7">
        <v>113.8</v>
      </c>
      <c r="M79" s="7">
        <v>13337</v>
      </c>
      <c r="N79" s="8">
        <v>18400</v>
      </c>
      <c r="O79" s="7">
        <v>164036352</v>
      </c>
      <c r="P79" s="36"/>
      <c r="Q79" s="22"/>
      <c r="S79" s="17"/>
      <c r="T79" s="7">
        <v>2</v>
      </c>
      <c r="U79" s="7">
        <v>128.6</v>
      </c>
      <c r="V79" s="7">
        <v>6037</v>
      </c>
      <c r="W79" s="8">
        <v>24000</v>
      </c>
      <c r="X79" s="7">
        <v>201265408</v>
      </c>
      <c r="Y79" s="36"/>
      <c r="Z79" s="22"/>
    </row>
    <row r="80" spans="1:26" x14ac:dyDescent="0.25">
      <c r="A80" s="33"/>
      <c r="B80" s="7">
        <v>23</v>
      </c>
      <c r="C80" s="7">
        <v>109.9</v>
      </c>
      <c r="D80" s="7">
        <v>17733</v>
      </c>
      <c r="E80" s="8">
        <v>17800</v>
      </c>
      <c r="F80" s="7">
        <v>192591360</v>
      </c>
      <c r="G80" s="36"/>
      <c r="H80" s="22"/>
      <c r="J80" s="17"/>
      <c r="K80" s="7">
        <v>7</v>
      </c>
      <c r="L80" s="7">
        <v>131.9</v>
      </c>
      <c r="M80" s="7">
        <v>15994</v>
      </c>
      <c r="N80" s="8">
        <v>26000</v>
      </c>
      <c r="O80" s="7">
        <v>201377792</v>
      </c>
      <c r="P80" s="36"/>
      <c r="Q80" s="22"/>
      <c r="S80" s="17"/>
      <c r="T80" s="7">
        <v>22</v>
      </c>
      <c r="U80" s="7">
        <v>135.69999999999999</v>
      </c>
      <c r="V80" s="7">
        <v>2954</v>
      </c>
      <c r="W80" s="8">
        <v>28300</v>
      </c>
      <c r="X80" s="7">
        <v>259035392</v>
      </c>
      <c r="Y80" s="36"/>
      <c r="Z80" s="22"/>
    </row>
    <row r="81" spans="1:26" x14ac:dyDescent="0.25">
      <c r="A81" s="33"/>
      <c r="B81" s="7">
        <v>15</v>
      </c>
      <c r="C81" s="7">
        <v>143.1</v>
      </c>
      <c r="D81" s="7">
        <v>17243</v>
      </c>
      <c r="E81" s="8">
        <v>30600</v>
      </c>
      <c r="F81" s="7">
        <v>210331392</v>
      </c>
      <c r="G81" s="36"/>
      <c r="H81" s="22"/>
      <c r="J81" s="17"/>
      <c r="K81" s="7">
        <v>30</v>
      </c>
      <c r="L81" s="7">
        <v>127.9</v>
      </c>
      <c r="M81" s="7">
        <v>16960</v>
      </c>
      <c r="N81" s="8">
        <v>26500</v>
      </c>
      <c r="O81" s="7">
        <v>202743296</v>
      </c>
      <c r="P81" s="36"/>
      <c r="Q81" s="22"/>
      <c r="S81" s="17"/>
      <c r="T81" s="7">
        <v>21</v>
      </c>
      <c r="U81" s="7">
        <v>139.9</v>
      </c>
      <c r="V81" s="7">
        <v>4290</v>
      </c>
      <c r="W81" s="8">
        <v>33200</v>
      </c>
      <c r="X81" s="7">
        <v>282408704</v>
      </c>
      <c r="Y81" s="36"/>
      <c r="Z81" s="22"/>
    </row>
    <row r="82" spans="1:26" x14ac:dyDescent="0.25">
      <c r="A82" s="33"/>
      <c r="B82" s="7">
        <v>22</v>
      </c>
      <c r="C82" s="7">
        <v>124.8</v>
      </c>
      <c r="D82" s="7">
        <v>18299</v>
      </c>
      <c r="E82" s="8">
        <v>21500</v>
      </c>
      <c r="F82" s="7">
        <v>248375296</v>
      </c>
      <c r="G82" s="36"/>
      <c r="H82" s="22"/>
      <c r="J82" s="17"/>
      <c r="K82" s="7">
        <v>13</v>
      </c>
      <c r="L82" s="7">
        <v>140.30000000000001</v>
      </c>
      <c r="M82" s="7">
        <v>16161</v>
      </c>
      <c r="N82" s="8">
        <v>30500</v>
      </c>
      <c r="O82" s="7">
        <v>207620608</v>
      </c>
      <c r="P82" s="36"/>
      <c r="Q82" s="22"/>
      <c r="S82" s="17"/>
      <c r="T82" s="7">
        <v>3</v>
      </c>
      <c r="U82" s="7">
        <v>145.19999999999999</v>
      </c>
      <c r="V82" s="7">
        <v>5233</v>
      </c>
      <c r="W82" s="8">
        <v>33400</v>
      </c>
      <c r="X82" s="7">
        <v>401137664</v>
      </c>
      <c r="Y82" s="36"/>
      <c r="Z82" s="22"/>
    </row>
    <row r="83" spans="1:26" x14ac:dyDescent="0.25">
      <c r="A83" s="33"/>
      <c r="B83" s="7">
        <v>9</v>
      </c>
      <c r="C83" s="7">
        <v>151.19999999999999</v>
      </c>
      <c r="D83" s="7">
        <v>17259</v>
      </c>
      <c r="E83" s="8">
        <v>38500</v>
      </c>
      <c r="F83" s="7">
        <v>272426240</v>
      </c>
      <c r="G83" s="36"/>
      <c r="H83" s="22"/>
      <c r="J83" s="17"/>
      <c r="K83" s="7">
        <v>10</v>
      </c>
      <c r="L83" s="7">
        <v>139.19999999999999</v>
      </c>
      <c r="M83" s="7">
        <v>16681</v>
      </c>
      <c r="N83" s="8">
        <v>28300</v>
      </c>
      <c r="O83" s="7">
        <v>211299584</v>
      </c>
      <c r="P83" s="36"/>
      <c r="Q83" s="22"/>
      <c r="S83" s="17"/>
      <c r="T83" s="7">
        <v>8</v>
      </c>
      <c r="U83" s="7">
        <v>132.5</v>
      </c>
      <c r="V83" s="7">
        <v>5638</v>
      </c>
      <c r="W83" s="8">
        <v>32500</v>
      </c>
      <c r="X83" s="7">
        <v>434171904</v>
      </c>
      <c r="Y83" s="36"/>
      <c r="Z83" s="22"/>
    </row>
    <row r="84" spans="1:26" x14ac:dyDescent="0.25">
      <c r="A84" s="33"/>
      <c r="B84" s="7">
        <v>11</v>
      </c>
      <c r="C84" s="7">
        <v>127.5</v>
      </c>
      <c r="D84" s="7">
        <v>19453</v>
      </c>
      <c r="E84" s="8">
        <v>30500</v>
      </c>
      <c r="F84" s="7">
        <v>276388352</v>
      </c>
      <c r="G84" s="36"/>
      <c r="H84" s="22"/>
      <c r="J84" s="17"/>
      <c r="K84" s="7">
        <v>8</v>
      </c>
      <c r="L84" s="7">
        <v>130.9</v>
      </c>
      <c r="M84" s="7">
        <v>11483</v>
      </c>
      <c r="N84" s="8">
        <v>31300</v>
      </c>
      <c r="O84" s="7">
        <v>234001920</v>
      </c>
      <c r="P84" s="36"/>
      <c r="Q84" s="22"/>
      <c r="S84" s="17"/>
      <c r="T84" s="7">
        <v>14</v>
      </c>
      <c r="U84" s="7">
        <v>149.9</v>
      </c>
      <c r="V84" s="7">
        <v>4364</v>
      </c>
      <c r="W84" s="8">
        <v>46500</v>
      </c>
      <c r="X84" s="7">
        <v>434724096</v>
      </c>
      <c r="Y84" s="36"/>
      <c r="Z84" s="22"/>
    </row>
    <row r="85" spans="1:26" x14ac:dyDescent="0.25">
      <c r="A85" s="33"/>
      <c r="B85" s="7">
        <v>2</v>
      </c>
      <c r="C85" s="7">
        <v>121</v>
      </c>
      <c r="D85" s="7">
        <v>16557</v>
      </c>
      <c r="E85" s="8">
        <v>34200</v>
      </c>
      <c r="F85" s="7">
        <v>300239360</v>
      </c>
      <c r="G85" s="36"/>
      <c r="H85" s="22"/>
      <c r="J85" s="17"/>
      <c r="K85" s="7">
        <v>12</v>
      </c>
      <c r="L85" s="7">
        <v>141.6</v>
      </c>
      <c r="M85" s="7">
        <v>14187</v>
      </c>
      <c r="N85" s="8">
        <v>28400</v>
      </c>
      <c r="O85" s="7">
        <v>241858560</v>
      </c>
      <c r="P85" s="36"/>
      <c r="Q85" s="22"/>
      <c r="S85" s="17"/>
      <c r="T85" s="7">
        <v>5</v>
      </c>
      <c r="U85" s="7">
        <v>141.80000000000001</v>
      </c>
      <c r="V85" s="7">
        <v>4008</v>
      </c>
      <c r="W85" s="8">
        <v>34600</v>
      </c>
      <c r="X85" s="7">
        <v>447734272</v>
      </c>
      <c r="Y85" s="36"/>
      <c r="Z85" s="22"/>
    </row>
    <row r="86" spans="1:26" x14ac:dyDescent="0.25">
      <c r="A86" s="33"/>
      <c r="B86" s="7">
        <v>6</v>
      </c>
      <c r="C86" s="7">
        <v>130.80000000000001</v>
      </c>
      <c r="D86" s="7">
        <v>15902</v>
      </c>
      <c r="E86" s="8">
        <v>30500</v>
      </c>
      <c r="F86" s="7">
        <v>301154816</v>
      </c>
      <c r="G86" s="36"/>
      <c r="H86" s="22"/>
      <c r="J86" s="17"/>
      <c r="K86" s="7">
        <v>3</v>
      </c>
      <c r="L86" s="7">
        <v>122.3</v>
      </c>
      <c r="M86" s="7">
        <v>13366</v>
      </c>
      <c r="N86" s="8">
        <v>21500</v>
      </c>
      <c r="O86" s="7">
        <v>246714880</v>
      </c>
      <c r="P86" s="36"/>
      <c r="Q86" s="22"/>
      <c r="S86" s="17"/>
      <c r="T86" s="7">
        <v>6</v>
      </c>
      <c r="U86" s="7">
        <v>137.6</v>
      </c>
      <c r="V86" s="7">
        <v>5666</v>
      </c>
      <c r="W86" s="8">
        <v>37100</v>
      </c>
      <c r="X86" s="7">
        <v>575329792</v>
      </c>
      <c r="Y86" s="36"/>
      <c r="Z86" s="22"/>
    </row>
    <row r="87" spans="1:26" x14ac:dyDescent="0.25">
      <c r="A87" s="33"/>
      <c r="B87" s="7">
        <v>21</v>
      </c>
      <c r="C87" s="7">
        <v>137.69999999999999</v>
      </c>
      <c r="D87" s="7">
        <v>16259</v>
      </c>
      <c r="E87" s="8">
        <v>40200</v>
      </c>
      <c r="F87" s="7">
        <v>328919296</v>
      </c>
      <c r="G87" s="36"/>
      <c r="H87" s="22"/>
      <c r="J87" s="17"/>
      <c r="K87" s="7">
        <v>14</v>
      </c>
      <c r="L87" s="7">
        <v>126.9</v>
      </c>
      <c r="M87" s="7">
        <v>14953</v>
      </c>
      <c r="N87" s="8">
        <v>31900</v>
      </c>
      <c r="O87" s="7">
        <v>289495296</v>
      </c>
      <c r="P87" s="36"/>
      <c r="Q87" s="22"/>
      <c r="S87" s="33"/>
      <c r="T87" s="7">
        <v>18</v>
      </c>
      <c r="U87" s="7">
        <v>110.3</v>
      </c>
      <c r="V87" s="7">
        <v>6939</v>
      </c>
      <c r="W87" s="8">
        <v>1460</v>
      </c>
      <c r="X87" s="7">
        <v>4655360</v>
      </c>
      <c r="Y87" s="36"/>
      <c r="Z87" s="22"/>
    </row>
    <row r="88" spans="1:26" x14ac:dyDescent="0.25">
      <c r="A88" s="33"/>
      <c r="B88" s="7">
        <v>20</v>
      </c>
      <c r="C88" s="7">
        <v>124.1</v>
      </c>
      <c r="D88" s="7">
        <v>17891</v>
      </c>
      <c r="E88" s="8">
        <v>28200</v>
      </c>
      <c r="F88" s="7">
        <v>330066432</v>
      </c>
      <c r="G88" s="36"/>
      <c r="H88" s="22"/>
      <c r="J88" s="17"/>
      <c r="K88" s="7">
        <v>18</v>
      </c>
      <c r="L88" s="7">
        <v>151</v>
      </c>
      <c r="M88" s="7">
        <v>14074</v>
      </c>
      <c r="N88" s="8">
        <v>38900</v>
      </c>
      <c r="O88" s="7">
        <v>312131328</v>
      </c>
      <c r="P88" s="36"/>
      <c r="Q88" s="22"/>
      <c r="S88" s="34"/>
      <c r="T88" s="7">
        <v>14</v>
      </c>
      <c r="U88" s="7">
        <v>131.30000000000001</v>
      </c>
      <c r="V88" s="7">
        <v>6625</v>
      </c>
      <c r="W88" s="8">
        <v>3400</v>
      </c>
      <c r="X88" s="7">
        <v>11635712</v>
      </c>
      <c r="Y88" s="36"/>
      <c r="Z88" s="22"/>
    </row>
    <row r="89" spans="1:26" x14ac:dyDescent="0.25">
      <c r="A89" s="33"/>
      <c r="B89" s="7">
        <v>5</v>
      </c>
      <c r="C89" s="7">
        <v>134</v>
      </c>
      <c r="D89" s="7">
        <v>16795</v>
      </c>
      <c r="E89" s="8">
        <v>32100</v>
      </c>
      <c r="F89" s="7">
        <v>336292352</v>
      </c>
      <c r="G89" s="36"/>
      <c r="H89" s="22"/>
      <c r="J89" s="17"/>
      <c r="K89" s="7">
        <v>19</v>
      </c>
      <c r="L89" s="7">
        <v>133.80000000000001</v>
      </c>
      <c r="M89" s="7">
        <v>15528</v>
      </c>
      <c r="N89" s="8">
        <v>41200</v>
      </c>
      <c r="O89" s="7">
        <v>346226688</v>
      </c>
      <c r="P89" s="36"/>
      <c r="Q89" s="22"/>
      <c r="S89" s="16">
        <v>4</v>
      </c>
      <c r="T89" s="7">
        <v>6</v>
      </c>
      <c r="U89" s="7">
        <v>130.5</v>
      </c>
      <c r="V89" s="7">
        <v>6890</v>
      </c>
      <c r="W89" s="8">
        <v>19000</v>
      </c>
      <c r="X89" s="7">
        <v>58777088</v>
      </c>
      <c r="Y89" s="36"/>
      <c r="Z89" s="22"/>
    </row>
    <row r="90" spans="1:26" x14ac:dyDescent="0.25">
      <c r="A90" s="33"/>
      <c r="B90" s="7">
        <v>7</v>
      </c>
      <c r="C90" s="7">
        <v>139.30000000000001</v>
      </c>
      <c r="D90" s="7">
        <v>20471</v>
      </c>
      <c r="E90" s="8">
        <v>36900</v>
      </c>
      <c r="F90" s="7">
        <v>360992768</v>
      </c>
      <c r="G90" s="36"/>
      <c r="H90" s="22"/>
      <c r="J90" s="17"/>
      <c r="K90" s="7">
        <v>21</v>
      </c>
      <c r="L90" s="7">
        <v>138.9</v>
      </c>
      <c r="M90" s="7">
        <v>14117</v>
      </c>
      <c r="N90" s="8">
        <v>31000</v>
      </c>
      <c r="O90" s="7">
        <v>455434752</v>
      </c>
      <c r="P90" s="36"/>
      <c r="Q90" s="22"/>
      <c r="S90" s="17"/>
      <c r="T90" s="7">
        <v>1</v>
      </c>
      <c r="U90" s="7">
        <v>121.6</v>
      </c>
      <c r="V90" s="7">
        <v>6066</v>
      </c>
      <c r="W90" s="8">
        <v>8920</v>
      </c>
      <c r="X90" s="7">
        <v>97174528</v>
      </c>
      <c r="Y90" s="36"/>
      <c r="Z90" s="22"/>
    </row>
    <row r="91" spans="1:26" x14ac:dyDescent="0.25">
      <c r="A91" s="33"/>
      <c r="B91" s="7">
        <v>13</v>
      </c>
      <c r="C91" s="7">
        <v>132.19999999999999</v>
      </c>
      <c r="D91" s="7">
        <v>18906</v>
      </c>
      <c r="E91" s="8">
        <v>42700</v>
      </c>
      <c r="F91" s="7">
        <v>383177984</v>
      </c>
      <c r="G91" s="36"/>
      <c r="H91" s="22"/>
      <c r="J91" s="18"/>
      <c r="K91" s="7">
        <v>17</v>
      </c>
      <c r="L91" s="7">
        <v>147.69999999999999</v>
      </c>
      <c r="M91" s="7">
        <v>12658</v>
      </c>
      <c r="N91" s="8">
        <v>29400</v>
      </c>
      <c r="O91" s="7">
        <v>491340800</v>
      </c>
      <c r="P91" s="36"/>
      <c r="Q91" s="22"/>
      <c r="S91" s="17"/>
      <c r="T91" s="7">
        <v>15</v>
      </c>
      <c r="U91" s="7">
        <v>135.4</v>
      </c>
      <c r="V91" s="7">
        <v>6695</v>
      </c>
      <c r="W91" s="8">
        <v>30400</v>
      </c>
      <c r="X91" s="7">
        <v>103188224</v>
      </c>
      <c r="Y91" s="36"/>
      <c r="Z91" s="22"/>
    </row>
    <row r="92" spans="1:26" x14ac:dyDescent="0.25">
      <c r="A92" s="33"/>
      <c r="B92" s="7">
        <v>3</v>
      </c>
      <c r="C92" s="7">
        <v>128.1</v>
      </c>
      <c r="D92" s="7">
        <v>20130</v>
      </c>
      <c r="E92" s="8">
        <v>37600</v>
      </c>
      <c r="F92" s="7">
        <v>487200768</v>
      </c>
      <c r="G92" s="36"/>
      <c r="H92" s="22"/>
      <c r="J92" s="16">
        <v>4</v>
      </c>
      <c r="K92" s="7">
        <v>1</v>
      </c>
      <c r="L92" s="7">
        <v>118.9</v>
      </c>
      <c r="M92" s="7">
        <v>11427</v>
      </c>
      <c r="N92" s="8">
        <v>1090</v>
      </c>
      <c r="O92" s="7">
        <v>6961408</v>
      </c>
      <c r="P92" s="36"/>
      <c r="Q92" s="22"/>
      <c r="S92" s="17"/>
      <c r="T92" s="7">
        <v>17</v>
      </c>
      <c r="U92" s="7">
        <v>133.4</v>
      </c>
      <c r="V92" s="7">
        <v>5562</v>
      </c>
      <c r="W92" s="8">
        <v>35700</v>
      </c>
      <c r="X92" s="7">
        <v>127992320</v>
      </c>
      <c r="Y92" s="36"/>
      <c r="Z92" s="22"/>
    </row>
    <row r="93" spans="1:26" x14ac:dyDescent="0.25">
      <c r="A93" s="33"/>
      <c r="B93" s="7">
        <v>10</v>
      </c>
      <c r="C93" s="7">
        <v>169.7</v>
      </c>
      <c r="D93" s="7">
        <v>13925</v>
      </c>
      <c r="E93" s="8">
        <v>51900</v>
      </c>
      <c r="F93" s="7">
        <v>525359360</v>
      </c>
      <c r="G93" s="36"/>
      <c r="H93" s="22"/>
      <c r="J93" s="17"/>
      <c r="K93" s="7">
        <v>14</v>
      </c>
      <c r="L93" s="7">
        <v>113.7</v>
      </c>
      <c r="M93" s="7">
        <v>10874</v>
      </c>
      <c r="N93" s="8">
        <v>6370</v>
      </c>
      <c r="O93" s="7">
        <v>36007680</v>
      </c>
      <c r="P93" s="36"/>
      <c r="Q93" s="22"/>
      <c r="S93" s="17"/>
      <c r="T93" s="7">
        <v>19</v>
      </c>
      <c r="U93" s="7">
        <v>130</v>
      </c>
      <c r="V93" s="7">
        <v>5863</v>
      </c>
      <c r="W93" s="8">
        <v>26800</v>
      </c>
      <c r="X93" s="7">
        <v>146603008</v>
      </c>
      <c r="Y93" s="36"/>
      <c r="Z93" s="22"/>
    </row>
    <row r="94" spans="1:26" x14ac:dyDescent="0.25">
      <c r="A94" s="34"/>
      <c r="B94" s="7">
        <v>4</v>
      </c>
      <c r="C94" s="7">
        <v>101.7</v>
      </c>
      <c r="D94" s="7">
        <v>16156</v>
      </c>
      <c r="E94" s="8">
        <v>41300</v>
      </c>
      <c r="F94" s="7">
        <v>544822272</v>
      </c>
      <c r="G94" s="36"/>
      <c r="H94" s="22"/>
      <c r="J94" s="17"/>
      <c r="K94" s="7">
        <v>16</v>
      </c>
      <c r="L94" s="7">
        <v>135</v>
      </c>
      <c r="M94" s="7">
        <v>6680</v>
      </c>
      <c r="N94" s="8">
        <v>8580</v>
      </c>
      <c r="O94" s="7">
        <v>48727552</v>
      </c>
      <c r="P94" s="36"/>
      <c r="Q94" s="22"/>
      <c r="S94" s="17"/>
      <c r="T94" s="7">
        <v>11</v>
      </c>
      <c r="U94" s="7">
        <v>135.19999999999999</v>
      </c>
      <c r="V94" s="7">
        <v>7641</v>
      </c>
      <c r="W94" s="8">
        <v>32300</v>
      </c>
      <c r="X94" s="7">
        <v>164405248</v>
      </c>
      <c r="Y94" s="36"/>
      <c r="Z94" s="22"/>
    </row>
    <row r="95" spans="1:26" x14ac:dyDescent="0.25">
      <c r="A95" s="16">
        <v>0</v>
      </c>
      <c r="B95" s="7">
        <v>14</v>
      </c>
      <c r="C95" s="7">
        <v>157.4</v>
      </c>
      <c r="D95" s="7">
        <v>16245</v>
      </c>
      <c r="E95" s="8">
        <v>1260</v>
      </c>
      <c r="F95" s="7">
        <v>11311360</v>
      </c>
      <c r="G95" s="36"/>
      <c r="H95" s="22"/>
      <c r="J95" s="17"/>
      <c r="K95" s="7">
        <v>6</v>
      </c>
      <c r="L95" s="7">
        <v>126.2</v>
      </c>
      <c r="M95" s="7">
        <v>10406</v>
      </c>
      <c r="N95" s="8">
        <v>12600</v>
      </c>
      <c r="O95" s="7">
        <v>59572992</v>
      </c>
      <c r="P95" s="36"/>
      <c r="Q95" s="22"/>
      <c r="S95" s="17"/>
      <c r="T95" s="7">
        <v>9</v>
      </c>
      <c r="U95" s="7">
        <v>118.9</v>
      </c>
      <c r="V95" s="7">
        <v>6375</v>
      </c>
      <c r="W95" s="8">
        <v>22600</v>
      </c>
      <c r="X95" s="7">
        <v>166072832</v>
      </c>
      <c r="Y95" s="36"/>
      <c r="Z95" s="22"/>
    </row>
    <row r="96" spans="1:26" x14ac:dyDescent="0.25">
      <c r="A96" s="17"/>
      <c r="B96" s="7">
        <v>9</v>
      </c>
      <c r="C96" s="7">
        <v>124.9</v>
      </c>
      <c r="D96" s="7">
        <v>14110</v>
      </c>
      <c r="E96" s="8">
        <v>10800</v>
      </c>
      <c r="F96" s="7">
        <v>78829824</v>
      </c>
      <c r="G96" s="36"/>
      <c r="H96" s="22"/>
      <c r="J96" s="17"/>
      <c r="K96" s="7">
        <v>12</v>
      </c>
      <c r="L96" s="7">
        <v>121.3</v>
      </c>
      <c r="M96" s="7">
        <v>13805</v>
      </c>
      <c r="N96" s="8">
        <v>12800</v>
      </c>
      <c r="O96" s="7">
        <v>62267648</v>
      </c>
      <c r="P96" s="36"/>
      <c r="Q96" s="22"/>
      <c r="S96" s="17"/>
      <c r="T96" s="7">
        <v>20</v>
      </c>
      <c r="U96" s="7">
        <v>139.19999999999999</v>
      </c>
      <c r="V96" s="7">
        <v>6480</v>
      </c>
      <c r="W96" s="8">
        <v>59100</v>
      </c>
      <c r="X96" s="7">
        <v>226141696</v>
      </c>
      <c r="Y96" s="36"/>
      <c r="Z96" s="22"/>
    </row>
    <row r="97" spans="1:26" x14ac:dyDescent="0.25">
      <c r="A97" s="17"/>
      <c r="B97" s="7">
        <v>3</v>
      </c>
      <c r="C97" s="7">
        <v>112.9</v>
      </c>
      <c r="D97" s="7">
        <v>14376</v>
      </c>
      <c r="E97" s="8">
        <v>14800</v>
      </c>
      <c r="F97" s="7">
        <v>95306496</v>
      </c>
      <c r="G97" s="36"/>
      <c r="H97" s="22"/>
      <c r="J97" s="17"/>
      <c r="K97" s="7">
        <v>11</v>
      </c>
      <c r="L97" s="7">
        <v>123.2</v>
      </c>
      <c r="M97" s="7">
        <v>13747</v>
      </c>
      <c r="N97" s="8">
        <v>13800</v>
      </c>
      <c r="O97" s="7">
        <v>64934400</v>
      </c>
      <c r="P97" s="36"/>
      <c r="Q97" s="22"/>
      <c r="S97" s="17"/>
      <c r="T97" s="7">
        <v>2</v>
      </c>
      <c r="U97" s="7">
        <v>125.5</v>
      </c>
      <c r="V97" s="7">
        <v>6488</v>
      </c>
      <c r="W97" s="8">
        <v>27200</v>
      </c>
      <c r="X97" s="7">
        <v>265162240</v>
      </c>
      <c r="Y97" s="36"/>
      <c r="Z97" s="22"/>
    </row>
    <row r="98" spans="1:26" x14ac:dyDescent="0.25">
      <c r="A98" s="17"/>
      <c r="B98" s="7">
        <v>18</v>
      </c>
      <c r="C98" s="7">
        <v>118.3</v>
      </c>
      <c r="D98" s="7">
        <v>14382</v>
      </c>
      <c r="E98" s="8">
        <v>9490</v>
      </c>
      <c r="F98" s="7">
        <v>101950464</v>
      </c>
      <c r="G98" s="36"/>
      <c r="H98" s="22"/>
      <c r="J98" s="17"/>
      <c r="K98" s="7">
        <v>15</v>
      </c>
      <c r="L98" s="7">
        <v>122.9</v>
      </c>
      <c r="M98" s="7">
        <v>11690</v>
      </c>
      <c r="N98" s="8">
        <v>18100</v>
      </c>
      <c r="O98" s="7">
        <v>102030848</v>
      </c>
      <c r="P98" s="36"/>
      <c r="Q98" s="22"/>
      <c r="S98" s="17"/>
      <c r="T98" s="7">
        <v>8</v>
      </c>
      <c r="U98" s="7">
        <v>149.30000000000001</v>
      </c>
      <c r="V98" s="7">
        <v>7408</v>
      </c>
      <c r="W98" s="8">
        <v>56400</v>
      </c>
      <c r="X98" s="7">
        <v>292379136</v>
      </c>
      <c r="Y98" s="36"/>
      <c r="Z98" s="22"/>
    </row>
    <row r="99" spans="1:26" x14ac:dyDescent="0.25">
      <c r="A99" s="17"/>
      <c r="B99" s="7">
        <v>1</v>
      </c>
      <c r="C99" s="7">
        <v>101.5</v>
      </c>
      <c r="D99" s="7">
        <v>13987</v>
      </c>
      <c r="E99" s="8">
        <v>13500</v>
      </c>
      <c r="F99" s="7">
        <v>111427072</v>
      </c>
      <c r="G99" s="36"/>
      <c r="H99" s="22"/>
      <c r="J99" s="17"/>
      <c r="K99" s="7">
        <v>20</v>
      </c>
      <c r="L99" s="7">
        <v>132.30000000000001</v>
      </c>
      <c r="M99" s="7">
        <v>9470</v>
      </c>
      <c r="N99" s="8">
        <v>21500</v>
      </c>
      <c r="O99" s="7">
        <v>110407168</v>
      </c>
      <c r="P99" s="36"/>
      <c r="Q99" s="22"/>
      <c r="S99" s="17"/>
      <c r="T99" s="7">
        <v>25</v>
      </c>
      <c r="U99" s="7">
        <v>130.9</v>
      </c>
      <c r="V99" s="7">
        <v>5527</v>
      </c>
      <c r="W99" s="8">
        <v>2320</v>
      </c>
      <c r="X99" s="7">
        <v>20636160</v>
      </c>
      <c r="Y99" s="36"/>
      <c r="Z99" s="22"/>
    </row>
    <row r="100" spans="1:26" x14ac:dyDescent="0.25">
      <c r="A100" s="17"/>
      <c r="B100" s="7">
        <v>23</v>
      </c>
      <c r="C100" s="7">
        <v>137.69999999999999</v>
      </c>
      <c r="D100" s="7">
        <v>14217</v>
      </c>
      <c r="E100" s="8">
        <v>22500</v>
      </c>
      <c r="F100" s="7">
        <v>152586240</v>
      </c>
      <c r="G100" s="36"/>
      <c r="H100" s="22"/>
      <c r="J100" s="17"/>
      <c r="K100" s="7">
        <v>24</v>
      </c>
      <c r="L100" s="7">
        <v>124.4</v>
      </c>
      <c r="M100" s="7">
        <v>11206</v>
      </c>
      <c r="N100" s="8">
        <v>15000</v>
      </c>
      <c r="O100" s="7">
        <v>112503296</v>
      </c>
      <c r="P100" s="36"/>
      <c r="Q100" s="22"/>
      <c r="S100" s="17"/>
      <c r="T100" s="7">
        <v>17</v>
      </c>
      <c r="U100" s="7">
        <v>107.1</v>
      </c>
      <c r="V100" s="7">
        <v>6155</v>
      </c>
      <c r="W100" s="8">
        <v>13000</v>
      </c>
      <c r="X100" s="7">
        <v>22763264</v>
      </c>
      <c r="Y100" s="36"/>
      <c r="Z100" s="22"/>
    </row>
    <row r="101" spans="1:26" x14ac:dyDescent="0.25">
      <c r="A101" s="17"/>
      <c r="B101" s="7">
        <v>5</v>
      </c>
      <c r="C101" s="7">
        <v>129.69999999999999</v>
      </c>
      <c r="D101" s="7">
        <v>13849</v>
      </c>
      <c r="E101" s="8">
        <v>27700</v>
      </c>
      <c r="F101" s="7">
        <v>207748096</v>
      </c>
      <c r="G101" s="36"/>
      <c r="H101" s="22"/>
      <c r="J101" s="17"/>
      <c r="K101" s="7">
        <v>9</v>
      </c>
      <c r="L101" s="7">
        <v>102.2</v>
      </c>
      <c r="M101" s="7">
        <v>10717</v>
      </c>
      <c r="N101" s="8">
        <v>17100</v>
      </c>
      <c r="O101" s="7">
        <v>118102272</v>
      </c>
      <c r="P101" s="36"/>
      <c r="Q101" s="22"/>
      <c r="S101" s="16">
        <v>0</v>
      </c>
      <c r="T101" s="7">
        <v>15</v>
      </c>
      <c r="U101" s="7">
        <v>112.8</v>
      </c>
      <c r="V101" s="7">
        <v>7755</v>
      </c>
      <c r="W101" s="8">
        <v>14600</v>
      </c>
      <c r="X101" s="7">
        <v>28839424</v>
      </c>
      <c r="Y101" s="36"/>
      <c r="Z101" s="22"/>
    </row>
    <row r="102" spans="1:26" x14ac:dyDescent="0.25">
      <c r="A102" s="17"/>
      <c r="B102" s="7">
        <v>2</v>
      </c>
      <c r="C102" s="7">
        <v>144.19999999999999</v>
      </c>
      <c r="D102" s="7">
        <v>15862</v>
      </c>
      <c r="E102" s="8">
        <v>30600</v>
      </c>
      <c r="F102" s="7">
        <v>215096320</v>
      </c>
      <c r="G102" s="36"/>
      <c r="H102" s="22"/>
      <c r="J102" s="17"/>
      <c r="K102" s="7">
        <v>7</v>
      </c>
      <c r="L102" s="7">
        <v>123.7</v>
      </c>
      <c r="M102" s="7">
        <v>14006</v>
      </c>
      <c r="N102" s="8">
        <v>19800</v>
      </c>
      <c r="O102" s="7">
        <v>166328576</v>
      </c>
      <c r="P102" s="36"/>
      <c r="Q102" s="22"/>
      <c r="S102" s="17"/>
      <c r="T102" s="7">
        <v>23</v>
      </c>
      <c r="U102" s="7">
        <v>108.4</v>
      </c>
      <c r="V102" s="7">
        <v>6593</v>
      </c>
      <c r="W102" s="8">
        <v>15900</v>
      </c>
      <c r="X102" s="7">
        <v>30011648</v>
      </c>
      <c r="Y102" s="36"/>
      <c r="Z102" s="22"/>
    </row>
    <row r="103" spans="1:26" x14ac:dyDescent="0.25">
      <c r="A103" s="17"/>
      <c r="B103" s="7">
        <v>21</v>
      </c>
      <c r="C103" s="7">
        <v>131.5</v>
      </c>
      <c r="D103" s="7">
        <v>12140</v>
      </c>
      <c r="E103" s="8">
        <v>33000</v>
      </c>
      <c r="F103" s="7">
        <v>240009984</v>
      </c>
      <c r="G103" s="36"/>
      <c r="H103" s="22"/>
      <c r="J103" s="17"/>
      <c r="K103" s="7">
        <v>2</v>
      </c>
      <c r="L103" s="7">
        <v>121.2</v>
      </c>
      <c r="M103" s="7">
        <v>11558</v>
      </c>
      <c r="N103" s="8">
        <v>19900</v>
      </c>
      <c r="O103" s="7">
        <v>177904128</v>
      </c>
      <c r="P103" s="36"/>
      <c r="Q103" s="22"/>
      <c r="S103" s="17"/>
      <c r="T103" s="7">
        <v>9</v>
      </c>
      <c r="U103" s="7">
        <v>131.80000000000001</v>
      </c>
      <c r="V103" s="7">
        <v>4730</v>
      </c>
      <c r="W103" s="8">
        <v>21600</v>
      </c>
      <c r="X103" s="7">
        <v>37307392</v>
      </c>
      <c r="Y103" s="36"/>
      <c r="Z103" s="22"/>
    </row>
    <row r="104" spans="1:26" x14ac:dyDescent="0.25">
      <c r="A104" s="17"/>
      <c r="B104" s="7">
        <v>11</v>
      </c>
      <c r="C104" s="7">
        <v>124.4</v>
      </c>
      <c r="D104" s="7">
        <v>12805</v>
      </c>
      <c r="E104" s="8">
        <v>37100</v>
      </c>
      <c r="F104" s="7">
        <v>253466368</v>
      </c>
      <c r="G104" s="36"/>
      <c r="H104" s="22"/>
      <c r="J104" s="17"/>
      <c r="K104" s="7">
        <v>10</v>
      </c>
      <c r="L104" s="7">
        <v>119.3</v>
      </c>
      <c r="M104" s="7">
        <v>14934</v>
      </c>
      <c r="N104" s="8">
        <v>20800</v>
      </c>
      <c r="O104" s="7">
        <v>196965376</v>
      </c>
      <c r="P104" s="36"/>
      <c r="Q104" s="22"/>
      <c r="S104" s="17"/>
      <c r="T104" s="7">
        <v>3</v>
      </c>
      <c r="U104" s="7">
        <v>121.6</v>
      </c>
      <c r="V104" s="7">
        <v>7531</v>
      </c>
      <c r="W104" s="8">
        <v>15500</v>
      </c>
      <c r="X104" s="7">
        <v>60116736</v>
      </c>
      <c r="Y104" s="36"/>
      <c r="Z104" s="22"/>
    </row>
    <row r="105" spans="1:26" x14ac:dyDescent="0.25">
      <c r="A105" s="17"/>
      <c r="B105" s="7">
        <v>12</v>
      </c>
      <c r="C105" s="7">
        <v>132.1</v>
      </c>
      <c r="D105" s="7">
        <v>15891</v>
      </c>
      <c r="E105" s="8">
        <v>27600</v>
      </c>
      <c r="F105" s="7">
        <v>335323648</v>
      </c>
      <c r="G105" s="36"/>
      <c r="H105" s="22"/>
      <c r="J105" s="17"/>
      <c r="K105" s="7">
        <v>13</v>
      </c>
      <c r="L105" s="7">
        <v>142.69999999999999</v>
      </c>
      <c r="M105" s="7">
        <v>10339</v>
      </c>
      <c r="N105" s="8">
        <v>31600</v>
      </c>
      <c r="O105" s="7">
        <v>197797376</v>
      </c>
      <c r="P105" s="36"/>
      <c r="Q105" s="22"/>
      <c r="S105" s="17"/>
      <c r="T105" s="7">
        <v>11</v>
      </c>
      <c r="U105" s="7">
        <v>136.69999999999999</v>
      </c>
      <c r="V105" s="7">
        <v>5574</v>
      </c>
      <c r="W105" s="8">
        <v>34800</v>
      </c>
      <c r="X105" s="7">
        <v>69392640</v>
      </c>
      <c r="Y105" s="36"/>
      <c r="Z105" s="22"/>
    </row>
    <row r="106" spans="1:26" x14ac:dyDescent="0.25">
      <c r="A106" s="17"/>
      <c r="B106" s="7">
        <v>15</v>
      </c>
      <c r="C106" s="7">
        <v>149.19999999999999</v>
      </c>
      <c r="D106" s="7">
        <v>14276</v>
      </c>
      <c r="E106" s="8">
        <v>33500</v>
      </c>
      <c r="F106" s="7">
        <v>403489024</v>
      </c>
      <c r="G106" s="36"/>
      <c r="H106" s="22"/>
      <c r="J106" s="17"/>
      <c r="K106" s="7">
        <v>3</v>
      </c>
      <c r="L106" s="7">
        <v>129.4</v>
      </c>
      <c r="M106" s="7">
        <v>12873</v>
      </c>
      <c r="N106" s="8">
        <v>27900</v>
      </c>
      <c r="O106" s="7">
        <v>200028672</v>
      </c>
      <c r="P106" s="36"/>
      <c r="Q106" s="22"/>
      <c r="S106" s="17"/>
      <c r="T106" s="7">
        <v>19</v>
      </c>
      <c r="U106" s="7">
        <v>129</v>
      </c>
      <c r="V106" s="7">
        <v>3704</v>
      </c>
      <c r="W106" s="8">
        <v>29300</v>
      </c>
      <c r="X106" s="7">
        <v>71361024</v>
      </c>
      <c r="Y106" s="36"/>
      <c r="Z106" s="22"/>
    </row>
    <row r="107" spans="1:26" x14ac:dyDescent="0.25">
      <c r="A107" s="18"/>
      <c r="B107" s="7">
        <v>10</v>
      </c>
      <c r="C107" s="7">
        <v>130.30000000000001</v>
      </c>
      <c r="D107" s="7">
        <v>12978</v>
      </c>
      <c r="E107" s="8">
        <v>38100</v>
      </c>
      <c r="F107" s="7">
        <v>735312896</v>
      </c>
      <c r="G107" s="36"/>
      <c r="H107" s="22"/>
      <c r="J107" s="17"/>
      <c r="K107" s="7">
        <v>8</v>
      </c>
      <c r="L107" s="7">
        <v>139</v>
      </c>
      <c r="M107" s="7">
        <v>13516</v>
      </c>
      <c r="N107" s="8">
        <v>37600</v>
      </c>
      <c r="O107" s="7">
        <v>236891136</v>
      </c>
      <c r="P107" s="36"/>
      <c r="Q107" s="22"/>
      <c r="S107" s="17"/>
      <c r="T107" s="7">
        <v>5</v>
      </c>
      <c r="U107" s="7">
        <v>135.9</v>
      </c>
      <c r="V107" s="7">
        <v>6158</v>
      </c>
      <c r="W107" s="8">
        <v>30100</v>
      </c>
      <c r="X107" s="7">
        <v>74422528</v>
      </c>
      <c r="Y107" s="36"/>
      <c r="Z107" s="22"/>
    </row>
    <row r="108" spans="1:26" x14ac:dyDescent="0.25">
      <c r="G108" s="38"/>
      <c r="H108" s="38"/>
      <c r="J108" s="17"/>
      <c r="K108" s="7">
        <v>4</v>
      </c>
      <c r="L108" s="7">
        <v>128.4</v>
      </c>
      <c r="M108" s="7">
        <v>12721</v>
      </c>
      <c r="N108" s="8">
        <v>28600</v>
      </c>
      <c r="O108" s="7">
        <v>316547840</v>
      </c>
      <c r="P108" s="36"/>
      <c r="Q108" s="22"/>
      <c r="S108" s="17"/>
      <c r="T108" s="7">
        <v>14</v>
      </c>
      <c r="U108" s="7">
        <v>137.6</v>
      </c>
      <c r="V108" s="7">
        <v>5178</v>
      </c>
      <c r="W108" s="8">
        <v>30200</v>
      </c>
      <c r="X108" s="7">
        <v>76265984</v>
      </c>
      <c r="Y108" s="36"/>
      <c r="Z108" s="22"/>
    </row>
    <row r="109" spans="1:26" x14ac:dyDescent="0.25">
      <c r="J109" s="17"/>
      <c r="K109" s="7">
        <v>23</v>
      </c>
      <c r="L109" s="7">
        <v>144.30000000000001</v>
      </c>
      <c r="M109" s="7">
        <v>13544</v>
      </c>
      <c r="N109" s="8">
        <v>40900</v>
      </c>
      <c r="O109" s="7">
        <v>338697472</v>
      </c>
      <c r="P109" s="36"/>
      <c r="Q109" s="22"/>
      <c r="S109" s="17"/>
      <c r="T109" s="7">
        <v>10</v>
      </c>
      <c r="U109" s="7">
        <v>133.80000000000001</v>
      </c>
      <c r="V109" s="7">
        <v>5977</v>
      </c>
      <c r="W109" s="8">
        <v>43900</v>
      </c>
      <c r="X109" s="7">
        <v>99146752</v>
      </c>
      <c r="Y109" s="36"/>
      <c r="Z109" s="22"/>
    </row>
    <row r="110" spans="1:26" x14ac:dyDescent="0.25">
      <c r="J110" s="17"/>
      <c r="K110" s="7">
        <v>8</v>
      </c>
      <c r="L110" s="7">
        <v>133.1</v>
      </c>
      <c r="M110" s="7">
        <v>13079</v>
      </c>
      <c r="N110" s="8">
        <v>8350</v>
      </c>
      <c r="O110" s="7">
        <v>60199424</v>
      </c>
      <c r="P110" s="36"/>
      <c r="Q110" s="22"/>
      <c r="S110" s="17"/>
      <c r="T110" s="7">
        <v>24</v>
      </c>
      <c r="U110" s="7">
        <v>166.2</v>
      </c>
      <c r="V110" s="7">
        <v>4638</v>
      </c>
      <c r="W110" s="8">
        <v>20800</v>
      </c>
      <c r="X110" s="7">
        <v>141584896</v>
      </c>
      <c r="Y110" s="36"/>
      <c r="Z110" s="22"/>
    </row>
    <row r="111" spans="1:26" x14ac:dyDescent="0.25">
      <c r="J111" s="17"/>
      <c r="K111" s="7">
        <v>17</v>
      </c>
      <c r="L111" s="7">
        <v>147.5</v>
      </c>
      <c r="M111" s="7">
        <v>17796</v>
      </c>
      <c r="N111" s="8">
        <v>19900</v>
      </c>
      <c r="O111" s="7">
        <v>102152960</v>
      </c>
      <c r="P111" s="36"/>
      <c r="Q111" s="22"/>
      <c r="S111" s="17"/>
      <c r="T111" s="7">
        <v>18</v>
      </c>
      <c r="U111" s="7">
        <v>119.8</v>
      </c>
      <c r="V111" s="7">
        <v>4666</v>
      </c>
      <c r="W111" s="8">
        <v>27800</v>
      </c>
      <c r="X111" s="7">
        <v>168297216</v>
      </c>
      <c r="Y111" s="36"/>
      <c r="Z111" s="22"/>
    </row>
    <row r="112" spans="1:26" x14ac:dyDescent="0.25">
      <c r="J112" s="18"/>
      <c r="K112" s="7">
        <v>5</v>
      </c>
      <c r="L112" s="7">
        <v>124.5</v>
      </c>
      <c r="M112" s="7">
        <v>12819</v>
      </c>
      <c r="N112" s="8">
        <v>19800</v>
      </c>
      <c r="O112" s="7">
        <v>160791808</v>
      </c>
      <c r="P112" s="36"/>
      <c r="Q112" s="22"/>
      <c r="S112" s="18"/>
      <c r="T112" s="7">
        <v>21</v>
      </c>
      <c r="U112" s="7">
        <v>122.6</v>
      </c>
      <c r="V112" s="7">
        <v>4747</v>
      </c>
      <c r="W112" s="8">
        <v>37100</v>
      </c>
      <c r="X112" s="7">
        <v>360240640</v>
      </c>
      <c r="Y112" s="36"/>
      <c r="Z112" s="22"/>
    </row>
    <row r="113" spans="10:26" x14ac:dyDescent="0.25">
      <c r="J113" s="17">
        <v>0</v>
      </c>
      <c r="K113" s="7">
        <v>6</v>
      </c>
      <c r="L113" s="7">
        <v>110.4</v>
      </c>
      <c r="M113" s="7">
        <v>10366</v>
      </c>
      <c r="N113" s="8">
        <v>19300</v>
      </c>
      <c r="O113" s="7">
        <v>173289472</v>
      </c>
      <c r="P113" s="36"/>
      <c r="Q113" s="22"/>
      <c r="Y113" s="38"/>
      <c r="Z113" s="38"/>
    </row>
    <row r="114" spans="10:26" x14ac:dyDescent="0.25">
      <c r="J114" s="17"/>
      <c r="K114" s="7">
        <v>18</v>
      </c>
      <c r="L114" s="7">
        <v>126.7</v>
      </c>
      <c r="M114" s="7">
        <v>8876</v>
      </c>
      <c r="N114" s="8">
        <v>26300</v>
      </c>
      <c r="O114" s="7">
        <v>188770304</v>
      </c>
      <c r="P114" s="36"/>
      <c r="Q114" s="22"/>
      <c r="Y114" s="38"/>
      <c r="Z114" s="38"/>
    </row>
    <row r="115" spans="10:26" x14ac:dyDescent="0.25">
      <c r="J115" s="17"/>
      <c r="K115" s="7">
        <v>16</v>
      </c>
      <c r="L115" s="7">
        <v>146.1</v>
      </c>
      <c r="M115" s="7">
        <v>14578</v>
      </c>
      <c r="N115" s="8">
        <v>31500</v>
      </c>
      <c r="O115" s="7">
        <v>194413312</v>
      </c>
      <c r="P115" s="36"/>
      <c r="Q115" s="22"/>
      <c r="Y115" s="38"/>
      <c r="Z115" s="38"/>
    </row>
    <row r="116" spans="10:26" x14ac:dyDescent="0.25">
      <c r="J116" s="17"/>
      <c r="K116" s="7">
        <v>20</v>
      </c>
      <c r="L116" s="7">
        <v>125.4</v>
      </c>
      <c r="M116" s="7">
        <v>17172</v>
      </c>
      <c r="N116" s="8">
        <v>29200</v>
      </c>
      <c r="O116" s="7">
        <v>201556992</v>
      </c>
      <c r="P116" s="36"/>
      <c r="Q116" s="22"/>
    </row>
    <row r="117" spans="10:26" x14ac:dyDescent="0.25">
      <c r="J117" s="17"/>
      <c r="K117" s="7">
        <v>15</v>
      </c>
      <c r="L117" s="7">
        <v>120.6</v>
      </c>
      <c r="M117" s="7">
        <v>11184</v>
      </c>
      <c r="N117" s="8">
        <v>27400</v>
      </c>
      <c r="O117" s="7">
        <v>211475712</v>
      </c>
      <c r="P117" s="36"/>
      <c r="Q117" s="22"/>
    </row>
    <row r="118" spans="10:26" x14ac:dyDescent="0.25">
      <c r="J118" s="17"/>
      <c r="K118" s="7">
        <v>14</v>
      </c>
      <c r="L118" s="7">
        <v>131.9</v>
      </c>
      <c r="M118" s="7">
        <v>14657</v>
      </c>
      <c r="N118" s="8">
        <v>33500</v>
      </c>
      <c r="O118" s="7">
        <v>230299136</v>
      </c>
      <c r="P118" s="36"/>
      <c r="Q118" s="22"/>
    </row>
    <row r="119" spans="10:26" x14ac:dyDescent="0.25">
      <c r="J119" s="17"/>
      <c r="K119" s="7">
        <v>13</v>
      </c>
      <c r="L119" s="7">
        <v>119.6</v>
      </c>
      <c r="M119" s="7">
        <v>13966</v>
      </c>
      <c r="N119" s="8">
        <v>29800</v>
      </c>
      <c r="O119" s="7">
        <v>248193792</v>
      </c>
      <c r="P119" s="36"/>
      <c r="Q119" s="22"/>
    </row>
    <row r="120" spans="10:26" x14ac:dyDescent="0.25">
      <c r="J120" s="17"/>
      <c r="K120" s="7">
        <v>3</v>
      </c>
      <c r="L120" s="7">
        <v>128.30000000000001</v>
      </c>
      <c r="M120" s="7">
        <v>15306</v>
      </c>
      <c r="N120" s="8">
        <v>34100</v>
      </c>
      <c r="O120" s="7">
        <v>250535424</v>
      </c>
      <c r="P120" s="36"/>
      <c r="Q120" s="22"/>
    </row>
    <row r="121" spans="10:26" x14ac:dyDescent="0.25">
      <c r="J121" s="17"/>
      <c r="K121" s="7">
        <v>19</v>
      </c>
      <c r="L121" s="7">
        <v>123.2</v>
      </c>
      <c r="M121" s="7">
        <v>10670</v>
      </c>
      <c r="N121" s="8">
        <v>29700</v>
      </c>
      <c r="O121" s="7">
        <v>291265792</v>
      </c>
      <c r="P121" s="36"/>
      <c r="Q121" s="22"/>
    </row>
    <row r="122" spans="10:26" x14ac:dyDescent="0.25">
      <c r="J122" s="17"/>
      <c r="K122" s="7">
        <v>2</v>
      </c>
      <c r="L122" s="7">
        <v>133.30000000000001</v>
      </c>
      <c r="M122" s="7">
        <v>14212</v>
      </c>
      <c r="N122" s="8">
        <v>43800</v>
      </c>
      <c r="O122" s="7">
        <v>363963648</v>
      </c>
      <c r="P122" s="36"/>
      <c r="Q122" s="22"/>
    </row>
    <row r="123" spans="10:26" x14ac:dyDescent="0.25">
      <c r="J123" s="17"/>
      <c r="K123" s="7">
        <v>11</v>
      </c>
      <c r="L123" s="7">
        <v>141.19999999999999</v>
      </c>
      <c r="M123" s="7">
        <v>10423</v>
      </c>
      <c r="N123" s="8">
        <v>40500</v>
      </c>
      <c r="O123" s="7">
        <v>375956480</v>
      </c>
      <c r="P123" s="36"/>
      <c r="Q123" s="22"/>
    </row>
    <row r="124" spans="10:26" x14ac:dyDescent="0.25">
      <c r="J124" s="17"/>
      <c r="K124" s="7">
        <v>7</v>
      </c>
      <c r="L124" s="7">
        <v>148.1</v>
      </c>
      <c r="M124" s="7">
        <v>12338</v>
      </c>
      <c r="N124" s="8">
        <v>45600</v>
      </c>
      <c r="O124" s="7">
        <v>456028672</v>
      </c>
      <c r="P124" s="36"/>
      <c r="Q124" s="22"/>
    </row>
    <row r="125" spans="10:26" x14ac:dyDescent="0.25">
      <c r="J125" s="17"/>
      <c r="K125" s="7">
        <v>10</v>
      </c>
      <c r="L125" s="7">
        <v>148.6</v>
      </c>
      <c r="M125" s="7">
        <v>17000</v>
      </c>
      <c r="N125" s="8">
        <v>51700</v>
      </c>
      <c r="O125" s="7">
        <v>508968448</v>
      </c>
      <c r="P125" s="36"/>
      <c r="Q125" s="22"/>
    </row>
    <row r="126" spans="10:26" x14ac:dyDescent="0.25">
      <c r="J126" s="17"/>
      <c r="K126" s="7">
        <v>21</v>
      </c>
      <c r="L126" s="7">
        <v>141</v>
      </c>
      <c r="M126" s="7">
        <v>14236</v>
      </c>
      <c r="N126" s="8">
        <v>48800</v>
      </c>
      <c r="O126" s="7">
        <v>558520320</v>
      </c>
      <c r="P126" s="36"/>
      <c r="Q126" s="22"/>
    </row>
    <row r="127" spans="10:26" x14ac:dyDescent="0.25">
      <c r="P127" s="38"/>
      <c r="Q127" s="38"/>
    </row>
    <row r="128" spans="10:26" x14ac:dyDescent="0.25">
      <c r="P128" s="38"/>
      <c r="Q128" s="38"/>
    </row>
    <row r="129" spans="16:17" x14ac:dyDescent="0.25">
      <c r="P129" s="38"/>
      <c r="Q129" s="38"/>
    </row>
    <row r="130" spans="16:17" x14ac:dyDescent="0.25">
      <c r="P130" s="38"/>
      <c r="Q130" s="38"/>
    </row>
    <row r="131" spans="16:17" x14ac:dyDescent="0.25">
      <c r="P131" s="38"/>
      <c r="Q131" s="38"/>
    </row>
  </sheetData>
  <mergeCells count="36">
    <mergeCell ref="Z10:Z47"/>
    <mergeCell ref="A5:X5"/>
    <mergeCell ref="J71:J91"/>
    <mergeCell ref="J92:J112"/>
    <mergeCell ref="J113:J126"/>
    <mergeCell ref="P52:P126"/>
    <mergeCell ref="Q52:Q126"/>
    <mergeCell ref="G52:G107"/>
    <mergeCell ref="H52:H107"/>
    <mergeCell ref="S67:S86"/>
    <mergeCell ref="S89:S100"/>
    <mergeCell ref="S101:S112"/>
    <mergeCell ref="Y52:Y112"/>
    <mergeCell ref="Z52:Z112"/>
    <mergeCell ref="S52:S66"/>
    <mergeCell ref="Y10:Y47"/>
    <mergeCell ref="P10:P31"/>
    <mergeCell ref="Q10:Q31"/>
    <mergeCell ref="J10:J17"/>
    <mergeCell ref="J18:J22"/>
    <mergeCell ref="J23:J27"/>
    <mergeCell ref="J28:J31"/>
    <mergeCell ref="J52:J70"/>
    <mergeCell ref="A52:A64"/>
    <mergeCell ref="A65:A77"/>
    <mergeCell ref="A95:A107"/>
    <mergeCell ref="G10:G39"/>
    <mergeCell ref="A10:A16"/>
    <mergeCell ref="A17:A23"/>
    <mergeCell ref="A24:A28"/>
    <mergeCell ref="A29:A39"/>
    <mergeCell ref="H10:H39"/>
    <mergeCell ref="S10:S23"/>
    <mergeCell ref="S24:S28"/>
    <mergeCell ref="S29:S35"/>
    <mergeCell ref="S36:S47"/>
  </mergeCells>
  <phoneticPr fontId="7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87"/>
  <sheetViews>
    <sheetView zoomScale="55" zoomScaleNormal="55" workbookViewId="0">
      <selection activeCell="Q50" sqref="Q50"/>
    </sheetView>
  </sheetViews>
  <sheetFormatPr defaultColWidth="9" defaultRowHeight="14.4" x14ac:dyDescent="0.25"/>
  <cols>
    <col min="1" max="12" width="12.77734375" customWidth="1"/>
    <col min="13" max="13" width="12.77734375" style="2" customWidth="1"/>
    <col min="14" max="21" width="12.77734375" customWidth="1"/>
    <col min="22" max="22" width="12.77734375" style="2" customWidth="1"/>
    <col min="23" max="26" width="12.77734375" customWidth="1"/>
  </cols>
  <sheetData>
    <row r="1" spans="1:26" s="1" customFormat="1" ht="16.2" x14ac:dyDescent="0.25">
      <c r="A1" s="4" t="s">
        <v>2</v>
      </c>
      <c r="B1" s="28"/>
      <c r="C1" s="28"/>
      <c r="D1" s="29"/>
      <c r="E1" s="28"/>
      <c r="F1" s="28"/>
      <c r="G1" s="28"/>
      <c r="H1" s="28"/>
      <c r="J1" s="4"/>
      <c r="M1" s="10"/>
      <c r="S1" s="4"/>
      <c r="V1" s="10"/>
    </row>
    <row r="2" spans="1:26" s="1" customFormat="1" ht="16.2" x14ac:dyDescent="0.25">
      <c r="A2" s="4" t="s">
        <v>3</v>
      </c>
      <c r="B2" s="28"/>
      <c r="C2" s="28"/>
      <c r="D2" s="29"/>
      <c r="E2" s="28"/>
      <c r="F2" s="28"/>
      <c r="G2" s="28"/>
      <c r="H2" s="28"/>
      <c r="J2" s="4"/>
      <c r="M2" s="10"/>
      <c r="S2" s="4"/>
      <c r="V2" s="10"/>
    </row>
    <row r="3" spans="1:26" s="1" customFormat="1" ht="13.8" x14ac:dyDescent="0.25">
      <c r="A3" s="4" t="s">
        <v>9</v>
      </c>
      <c r="B3" s="28"/>
      <c r="C3" s="28"/>
      <c r="D3" s="29"/>
      <c r="E3" s="28"/>
      <c r="F3" s="28"/>
      <c r="G3" s="28"/>
      <c r="H3" s="28"/>
      <c r="J3" s="4"/>
      <c r="M3" s="10"/>
      <c r="S3" s="4"/>
      <c r="V3" s="10"/>
    </row>
    <row r="4" spans="1:26" s="1" customFormat="1" ht="13.8" x14ac:dyDescent="0.25">
      <c r="A4" s="4"/>
      <c r="B4" s="28"/>
      <c r="C4" s="28"/>
      <c r="D4" s="29"/>
      <c r="E4" s="28"/>
      <c r="F4" s="28"/>
      <c r="G4" s="28"/>
      <c r="H4" s="28"/>
      <c r="J4" s="4"/>
      <c r="M4" s="10"/>
      <c r="S4" s="4"/>
      <c r="V4" s="10"/>
    </row>
    <row r="5" spans="1:26" s="1" customFormat="1" ht="24.6" x14ac:dyDescent="0.25">
      <c r="A5" s="14" t="s">
        <v>18</v>
      </c>
      <c r="B5" s="14"/>
      <c r="C5" s="14"/>
      <c r="D5" s="15"/>
      <c r="E5" s="14"/>
      <c r="F5" s="14"/>
      <c r="G5" s="14"/>
      <c r="H5" s="14"/>
      <c r="I5" s="14"/>
      <c r="J5" s="14"/>
      <c r="K5" s="14"/>
      <c r="L5" s="14"/>
      <c r="M5" s="15"/>
      <c r="N5" s="14"/>
      <c r="O5" s="14"/>
      <c r="P5" s="14"/>
      <c r="Q5" s="14"/>
      <c r="R5" s="14"/>
      <c r="S5" s="14"/>
      <c r="T5" s="14"/>
      <c r="U5" s="14"/>
      <c r="V5" s="15"/>
      <c r="W5" s="14"/>
      <c r="X5" s="14"/>
    </row>
    <row r="6" spans="1:26" s="1" customFormat="1" ht="13.8" x14ac:dyDescent="0.25">
      <c r="B6" s="28"/>
      <c r="C6" s="28"/>
      <c r="D6" s="29"/>
      <c r="E6" s="28"/>
      <c r="F6" s="28"/>
      <c r="G6" s="28"/>
      <c r="H6" s="28"/>
      <c r="M6" s="10"/>
      <c r="V6" s="10"/>
    </row>
    <row r="7" spans="1:26" s="1" customFormat="1" ht="21" x14ac:dyDescent="0.25">
      <c r="A7" s="3" t="s">
        <v>5</v>
      </c>
      <c r="B7" s="28"/>
      <c r="C7" s="28"/>
      <c r="D7" s="29"/>
      <c r="E7" s="28"/>
      <c r="F7" s="28"/>
      <c r="G7" s="28"/>
      <c r="H7" s="28"/>
      <c r="J7" s="3" t="s">
        <v>6</v>
      </c>
      <c r="M7" s="10"/>
      <c r="S7" s="3" t="s">
        <v>7</v>
      </c>
      <c r="V7" s="10"/>
    </row>
    <row r="8" spans="1:26" s="1" customFormat="1" ht="18" x14ac:dyDescent="0.25">
      <c r="A8" s="26" t="s">
        <v>14</v>
      </c>
      <c r="B8" s="29"/>
      <c r="C8" s="29"/>
      <c r="D8" s="29"/>
      <c r="E8" s="29"/>
      <c r="F8" s="29"/>
      <c r="G8" s="28"/>
      <c r="H8" s="28"/>
      <c r="J8" s="26" t="s">
        <v>14</v>
      </c>
      <c r="K8" s="27"/>
      <c r="L8" s="27"/>
      <c r="M8" s="27"/>
      <c r="N8" s="27"/>
      <c r="O8" s="27"/>
      <c r="S8" s="26" t="s">
        <v>14</v>
      </c>
      <c r="T8" s="27"/>
      <c r="U8" s="27"/>
      <c r="V8" s="27"/>
      <c r="W8" s="27"/>
      <c r="X8" s="27"/>
    </row>
    <row r="9" spans="1:26" s="1" customFormat="1" ht="39.6" x14ac:dyDescent="0.25">
      <c r="A9" s="11" t="s">
        <v>8</v>
      </c>
      <c r="B9" s="11" t="s">
        <v>16</v>
      </c>
      <c r="C9" s="11" t="s">
        <v>0</v>
      </c>
      <c r="D9" s="11" t="s">
        <v>1</v>
      </c>
      <c r="E9" s="11" t="s">
        <v>10</v>
      </c>
      <c r="F9" s="11" t="s">
        <v>11</v>
      </c>
      <c r="G9" s="5" t="s">
        <v>13</v>
      </c>
      <c r="H9" s="6" t="s">
        <v>12</v>
      </c>
      <c r="J9" s="11" t="s">
        <v>8</v>
      </c>
      <c r="K9" s="11" t="s">
        <v>16</v>
      </c>
      <c r="L9" s="11" t="s">
        <v>0</v>
      </c>
      <c r="M9" s="11" t="s">
        <v>1</v>
      </c>
      <c r="N9" s="11" t="s">
        <v>10</v>
      </c>
      <c r="O9" s="11" t="s">
        <v>11</v>
      </c>
      <c r="P9" s="5" t="s">
        <v>13</v>
      </c>
      <c r="Q9" s="6" t="s">
        <v>12</v>
      </c>
      <c r="S9" s="11" t="s">
        <v>8</v>
      </c>
      <c r="T9" s="11" t="s">
        <v>16</v>
      </c>
      <c r="U9" s="11" t="s">
        <v>0</v>
      </c>
      <c r="V9" s="11" t="s">
        <v>1</v>
      </c>
      <c r="W9" s="11" t="s">
        <v>10</v>
      </c>
      <c r="X9" s="11" t="s">
        <v>11</v>
      </c>
      <c r="Y9" s="5" t="s">
        <v>13</v>
      </c>
      <c r="Z9" s="6" t="s">
        <v>12</v>
      </c>
    </row>
    <row r="10" spans="1:26" x14ac:dyDescent="0.25">
      <c r="A10" s="16">
        <v>2</v>
      </c>
      <c r="B10" s="7">
        <v>4</v>
      </c>
      <c r="C10" s="7">
        <v>135.6</v>
      </c>
      <c r="D10" s="7">
        <v>14253</v>
      </c>
      <c r="E10" s="7">
        <v>0</v>
      </c>
      <c r="F10" s="7">
        <v>0</v>
      </c>
      <c r="G10" s="35">
        <f>AVERAGE(D33:D34,D10:D32,D35:D45)</f>
        <v>13438.361111111111</v>
      </c>
      <c r="H10" s="37">
        <f>STDEV(D10:D32,D33:D34,D35:D45)/SQRT(36)</f>
        <v>368.25842408446124</v>
      </c>
      <c r="J10" s="16">
        <v>1</v>
      </c>
      <c r="K10" s="7">
        <v>4</v>
      </c>
      <c r="L10" s="7">
        <v>103.2</v>
      </c>
      <c r="M10" s="7">
        <v>2759</v>
      </c>
      <c r="N10" s="7">
        <v>0</v>
      </c>
      <c r="O10" s="7">
        <v>0</v>
      </c>
      <c r="P10" s="35">
        <f>AVERAGE(M10:M17,M18,M19:M23,M24:M27,M28:M35,M36:M41,M42:M46)</f>
        <v>9093</v>
      </c>
      <c r="Q10" s="37">
        <f>STDEV(M10:M17,M18,M19:M23,M24:M27,M28:M35,M36:M41,M42:M46)/SQRT(37)</f>
        <v>482.3735188748567</v>
      </c>
      <c r="S10" s="16">
        <v>2</v>
      </c>
      <c r="T10" s="7">
        <v>1</v>
      </c>
      <c r="U10" s="7">
        <v>123.2</v>
      </c>
      <c r="V10" s="7">
        <v>8127</v>
      </c>
      <c r="W10" s="7">
        <v>0</v>
      </c>
      <c r="X10" s="7">
        <v>0</v>
      </c>
      <c r="Y10" s="35">
        <f>AVERAGE(V10:V28,V29:V32,V33:V36,V37:V45)</f>
        <v>8620.6388888888887</v>
      </c>
      <c r="Z10" s="37">
        <f>STDEV(V10:V28,V29:V32,V33:V36,V37:V45)/SQRT(36)</f>
        <v>315.70989585019714</v>
      </c>
    </row>
    <row r="11" spans="1:26" x14ac:dyDescent="0.25">
      <c r="A11" s="17"/>
      <c r="B11" s="7">
        <v>8</v>
      </c>
      <c r="C11" s="7">
        <v>134.19999999999999</v>
      </c>
      <c r="D11" s="7">
        <v>14693</v>
      </c>
      <c r="E11" s="7">
        <v>0</v>
      </c>
      <c r="F11" s="7">
        <v>0</v>
      </c>
      <c r="G11" s="36"/>
      <c r="H11" s="22"/>
      <c r="J11" s="17"/>
      <c r="K11" s="7">
        <v>11</v>
      </c>
      <c r="L11" s="7">
        <v>143.1</v>
      </c>
      <c r="M11" s="7">
        <v>8607</v>
      </c>
      <c r="N11" s="7">
        <v>0</v>
      </c>
      <c r="O11" s="7">
        <v>0</v>
      </c>
      <c r="P11" s="36"/>
      <c r="Q11" s="22"/>
      <c r="S11" s="17"/>
      <c r="T11" s="7">
        <v>2</v>
      </c>
      <c r="U11" s="7">
        <v>122.3</v>
      </c>
      <c r="V11" s="7">
        <v>8562</v>
      </c>
      <c r="W11" s="7">
        <v>0</v>
      </c>
      <c r="X11" s="7">
        <v>0</v>
      </c>
      <c r="Y11" s="36"/>
      <c r="Z11" s="22"/>
    </row>
    <row r="12" spans="1:26" x14ac:dyDescent="0.25">
      <c r="A12" s="17"/>
      <c r="B12" s="7">
        <v>1</v>
      </c>
      <c r="C12" s="7">
        <v>133.1</v>
      </c>
      <c r="D12" s="7">
        <v>11990</v>
      </c>
      <c r="E12" s="7">
        <v>8</v>
      </c>
      <c r="F12" s="7">
        <v>32000</v>
      </c>
      <c r="G12" s="36"/>
      <c r="H12" s="22"/>
      <c r="J12" s="17"/>
      <c r="K12" s="7">
        <v>13</v>
      </c>
      <c r="L12" s="7">
        <v>126.7</v>
      </c>
      <c r="M12" s="7">
        <v>8816</v>
      </c>
      <c r="N12" s="7">
        <v>0</v>
      </c>
      <c r="O12" s="7">
        <v>0</v>
      </c>
      <c r="P12" s="36"/>
      <c r="Q12" s="22"/>
      <c r="S12" s="17"/>
      <c r="T12" s="7">
        <v>4</v>
      </c>
      <c r="U12" s="7">
        <v>137.6</v>
      </c>
      <c r="V12" s="7">
        <v>8789</v>
      </c>
      <c r="W12" s="7">
        <v>0</v>
      </c>
      <c r="X12" s="7">
        <v>0</v>
      </c>
      <c r="Y12" s="36"/>
      <c r="Z12" s="22"/>
    </row>
    <row r="13" spans="1:26" x14ac:dyDescent="0.25">
      <c r="A13" s="17"/>
      <c r="B13" s="7">
        <v>12</v>
      </c>
      <c r="C13" s="7">
        <v>136.6</v>
      </c>
      <c r="D13" s="7">
        <v>12509</v>
      </c>
      <c r="E13" s="7">
        <v>4</v>
      </c>
      <c r="F13" s="7">
        <v>47616</v>
      </c>
      <c r="G13" s="36"/>
      <c r="H13" s="22"/>
      <c r="J13" s="17"/>
      <c r="K13" s="7">
        <v>14</v>
      </c>
      <c r="L13" s="7">
        <v>144.1</v>
      </c>
      <c r="M13" s="7">
        <v>6127</v>
      </c>
      <c r="N13" s="7">
        <v>0</v>
      </c>
      <c r="O13" s="7">
        <v>0</v>
      </c>
      <c r="P13" s="36"/>
      <c r="Q13" s="22"/>
      <c r="S13" s="17"/>
      <c r="T13" s="7">
        <v>5</v>
      </c>
      <c r="U13" s="7">
        <v>137.80000000000001</v>
      </c>
      <c r="V13" s="7">
        <v>7455</v>
      </c>
      <c r="W13" s="7">
        <v>0</v>
      </c>
      <c r="X13" s="7">
        <v>0</v>
      </c>
      <c r="Y13" s="36"/>
      <c r="Z13" s="22"/>
    </row>
    <row r="14" spans="1:26" x14ac:dyDescent="0.25">
      <c r="A14" s="17"/>
      <c r="B14" s="7">
        <v>6</v>
      </c>
      <c r="C14" s="7">
        <v>155.4</v>
      </c>
      <c r="D14" s="7">
        <v>13130</v>
      </c>
      <c r="E14" s="7">
        <v>34</v>
      </c>
      <c r="F14" s="7">
        <v>195584</v>
      </c>
      <c r="G14" s="36"/>
      <c r="H14" s="22"/>
      <c r="J14" s="17"/>
      <c r="K14" s="7">
        <v>15</v>
      </c>
      <c r="L14" s="7">
        <v>127.6</v>
      </c>
      <c r="M14" s="7">
        <v>8632</v>
      </c>
      <c r="N14" s="7">
        <v>0</v>
      </c>
      <c r="O14" s="7">
        <v>0</v>
      </c>
      <c r="P14" s="36"/>
      <c r="Q14" s="22"/>
      <c r="S14" s="17"/>
      <c r="T14" s="7">
        <v>6</v>
      </c>
      <c r="U14" s="7">
        <v>143.69999999999999</v>
      </c>
      <c r="V14" s="7">
        <v>7149</v>
      </c>
      <c r="W14" s="7">
        <v>0</v>
      </c>
      <c r="X14" s="7">
        <v>0</v>
      </c>
      <c r="Y14" s="36"/>
      <c r="Z14" s="22"/>
    </row>
    <row r="15" spans="1:26" x14ac:dyDescent="0.25">
      <c r="A15" s="17"/>
      <c r="B15" s="7">
        <v>5</v>
      </c>
      <c r="C15" s="7">
        <v>132.30000000000001</v>
      </c>
      <c r="D15" s="7">
        <v>14446</v>
      </c>
      <c r="E15" s="7">
        <v>45</v>
      </c>
      <c r="F15" s="7">
        <v>196352</v>
      </c>
      <c r="G15" s="36"/>
      <c r="H15" s="22"/>
      <c r="J15" s="17"/>
      <c r="K15" s="7">
        <v>17</v>
      </c>
      <c r="L15" s="7">
        <v>128.19999999999999</v>
      </c>
      <c r="M15" s="7">
        <v>8088</v>
      </c>
      <c r="N15" s="7">
        <v>0</v>
      </c>
      <c r="O15" s="7">
        <v>0</v>
      </c>
      <c r="P15" s="36"/>
      <c r="Q15" s="22"/>
      <c r="S15" s="17"/>
      <c r="T15" s="7">
        <v>7</v>
      </c>
      <c r="U15" s="7">
        <v>136.4</v>
      </c>
      <c r="V15" s="7">
        <v>8673</v>
      </c>
      <c r="W15" s="7">
        <v>0</v>
      </c>
      <c r="X15" s="7">
        <v>0</v>
      </c>
      <c r="Y15" s="36"/>
      <c r="Z15" s="22"/>
    </row>
    <row r="16" spans="1:26" x14ac:dyDescent="0.25">
      <c r="A16" s="18"/>
      <c r="B16" s="7">
        <v>3</v>
      </c>
      <c r="C16" s="7">
        <v>152.9</v>
      </c>
      <c r="D16" s="7">
        <v>13530</v>
      </c>
      <c r="E16" s="7">
        <v>274</v>
      </c>
      <c r="F16" s="7">
        <v>1256704</v>
      </c>
      <c r="G16" s="36"/>
      <c r="H16" s="22"/>
      <c r="J16" s="17"/>
      <c r="K16" s="7">
        <v>18</v>
      </c>
      <c r="L16" s="7">
        <v>105.2</v>
      </c>
      <c r="M16" s="7">
        <v>7279</v>
      </c>
      <c r="N16" s="7">
        <v>0</v>
      </c>
      <c r="O16" s="7">
        <v>0</v>
      </c>
      <c r="P16" s="36"/>
      <c r="Q16" s="22"/>
      <c r="S16" s="17"/>
      <c r="T16" s="7">
        <v>8</v>
      </c>
      <c r="U16" s="7">
        <v>147.69999999999999</v>
      </c>
      <c r="V16" s="7">
        <v>7939</v>
      </c>
      <c r="W16" s="7">
        <v>0</v>
      </c>
      <c r="X16" s="7">
        <v>0</v>
      </c>
      <c r="Y16" s="36"/>
      <c r="Z16" s="22"/>
    </row>
    <row r="17" spans="1:26" x14ac:dyDescent="0.25">
      <c r="A17" s="16">
        <v>3</v>
      </c>
      <c r="B17" s="7">
        <v>5</v>
      </c>
      <c r="C17" s="7">
        <v>142.30000000000001</v>
      </c>
      <c r="D17" s="7">
        <v>11340</v>
      </c>
      <c r="E17" s="7">
        <v>0</v>
      </c>
      <c r="F17" s="7">
        <v>0</v>
      </c>
      <c r="G17" s="36"/>
      <c r="H17" s="22"/>
      <c r="J17" s="18"/>
      <c r="K17" s="7">
        <v>1</v>
      </c>
      <c r="L17" s="7">
        <v>141.6</v>
      </c>
      <c r="M17" s="7">
        <v>8719</v>
      </c>
      <c r="N17" s="7">
        <v>2</v>
      </c>
      <c r="O17" s="7">
        <v>4352</v>
      </c>
      <c r="P17" s="36"/>
      <c r="Q17" s="22"/>
      <c r="S17" s="17"/>
      <c r="T17" s="7">
        <v>11</v>
      </c>
      <c r="U17" s="7">
        <v>140.1</v>
      </c>
      <c r="V17" s="7">
        <v>8747</v>
      </c>
      <c r="W17" s="7">
        <v>0</v>
      </c>
      <c r="X17" s="7">
        <v>0</v>
      </c>
      <c r="Y17" s="36"/>
      <c r="Z17" s="22"/>
    </row>
    <row r="18" spans="1:26" x14ac:dyDescent="0.25">
      <c r="A18" s="17"/>
      <c r="B18" s="7">
        <v>6</v>
      </c>
      <c r="C18" s="7">
        <v>133.69999999999999</v>
      </c>
      <c r="D18" s="7">
        <v>12396</v>
      </c>
      <c r="E18" s="7">
        <v>0</v>
      </c>
      <c r="F18" s="7">
        <v>0</v>
      </c>
      <c r="G18" s="36"/>
      <c r="H18" s="22"/>
      <c r="J18" s="16">
        <v>3</v>
      </c>
      <c r="K18" s="7">
        <v>2</v>
      </c>
      <c r="L18" s="7">
        <v>147.9</v>
      </c>
      <c r="M18" s="7">
        <v>6833</v>
      </c>
      <c r="N18" s="7">
        <v>0</v>
      </c>
      <c r="O18" s="7">
        <v>0</v>
      </c>
      <c r="P18" s="36"/>
      <c r="Q18" s="22"/>
      <c r="S18" s="17"/>
      <c r="T18" s="7">
        <v>13</v>
      </c>
      <c r="U18" s="7">
        <v>136.4</v>
      </c>
      <c r="V18" s="7">
        <v>7048</v>
      </c>
      <c r="W18" s="7">
        <v>0</v>
      </c>
      <c r="X18" s="7">
        <v>0</v>
      </c>
      <c r="Y18" s="36"/>
      <c r="Z18" s="22"/>
    </row>
    <row r="19" spans="1:26" x14ac:dyDescent="0.25">
      <c r="A19" s="17"/>
      <c r="B19" s="7">
        <v>7</v>
      </c>
      <c r="C19" s="7">
        <v>131.9</v>
      </c>
      <c r="D19" s="7">
        <v>12684</v>
      </c>
      <c r="E19" s="7">
        <v>0</v>
      </c>
      <c r="F19" s="7">
        <v>0</v>
      </c>
      <c r="G19" s="36"/>
      <c r="H19" s="22"/>
      <c r="J19" s="17"/>
      <c r="K19" s="7">
        <v>8</v>
      </c>
      <c r="L19" s="7">
        <v>139.30000000000001</v>
      </c>
      <c r="M19" s="7">
        <v>6389</v>
      </c>
      <c r="N19" s="7">
        <v>0</v>
      </c>
      <c r="O19" s="7">
        <v>0</v>
      </c>
      <c r="P19" s="36"/>
      <c r="Q19" s="22"/>
      <c r="S19" s="17"/>
      <c r="T19" s="7">
        <v>15</v>
      </c>
      <c r="U19" s="7">
        <v>144.1</v>
      </c>
      <c r="V19" s="7">
        <v>6279</v>
      </c>
      <c r="W19" s="7">
        <v>0</v>
      </c>
      <c r="X19" s="7">
        <v>0</v>
      </c>
      <c r="Y19" s="36"/>
      <c r="Z19" s="22"/>
    </row>
    <row r="20" spans="1:26" x14ac:dyDescent="0.25">
      <c r="A20" s="17"/>
      <c r="B20" s="7">
        <v>9</v>
      </c>
      <c r="C20" s="7">
        <v>141.19999999999999</v>
      </c>
      <c r="D20" s="7">
        <v>12415</v>
      </c>
      <c r="E20" s="7">
        <v>0</v>
      </c>
      <c r="F20" s="7">
        <v>0</v>
      </c>
      <c r="G20" s="36"/>
      <c r="H20" s="22"/>
      <c r="J20" s="17"/>
      <c r="K20" s="7">
        <v>9</v>
      </c>
      <c r="L20" s="7">
        <v>113.9</v>
      </c>
      <c r="M20" s="7">
        <v>10777</v>
      </c>
      <c r="N20" s="7">
        <v>0</v>
      </c>
      <c r="O20" s="7">
        <v>0</v>
      </c>
      <c r="P20" s="36"/>
      <c r="Q20" s="22"/>
      <c r="S20" s="18"/>
      <c r="T20" s="7">
        <v>16</v>
      </c>
      <c r="U20" s="7">
        <v>116.2</v>
      </c>
      <c r="V20" s="7">
        <v>10065</v>
      </c>
      <c r="W20" s="7">
        <v>0</v>
      </c>
      <c r="X20" s="7">
        <v>0</v>
      </c>
      <c r="Y20" s="36"/>
      <c r="Z20" s="22"/>
    </row>
    <row r="21" spans="1:26" x14ac:dyDescent="0.25">
      <c r="A21" s="17"/>
      <c r="B21" s="7">
        <v>10</v>
      </c>
      <c r="C21" s="7">
        <v>133.80000000000001</v>
      </c>
      <c r="D21" s="7">
        <v>11035</v>
      </c>
      <c r="E21" s="7">
        <v>0</v>
      </c>
      <c r="F21" s="7">
        <v>0</v>
      </c>
      <c r="G21" s="36"/>
      <c r="H21" s="22"/>
      <c r="J21" s="17"/>
      <c r="K21" s="7">
        <v>10</v>
      </c>
      <c r="L21" s="7">
        <v>149.6</v>
      </c>
      <c r="M21" s="7">
        <v>7646</v>
      </c>
      <c r="N21" s="7">
        <v>0</v>
      </c>
      <c r="O21" s="7">
        <v>0</v>
      </c>
      <c r="P21" s="36"/>
      <c r="Q21" s="22"/>
      <c r="S21" s="16">
        <v>3</v>
      </c>
      <c r="T21" s="7">
        <v>4</v>
      </c>
      <c r="U21" s="7">
        <v>120.9</v>
      </c>
      <c r="V21" s="7">
        <v>8458</v>
      </c>
      <c r="W21" s="7">
        <v>0</v>
      </c>
      <c r="X21" s="7">
        <v>0</v>
      </c>
      <c r="Y21" s="36"/>
      <c r="Z21" s="22"/>
    </row>
    <row r="22" spans="1:26" x14ac:dyDescent="0.25">
      <c r="A22" s="17"/>
      <c r="B22" s="7">
        <v>11</v>
      </c>
      <c r="C22" s="7">
        <v>131.4</v>
      </c>
      <c r="D22" s="7">
        <v>12225</v>
      </c>
      <c r="E22" s="7">
        <v>0</v>
      </c>
      <c r="F22" s="7">
        <v>0</v>
      </c>
      <c r="G22" s="36"/>
      <c r="H22" s="22"/>
      <c r="J22" s="17"/>
      <c r="K22" s="7">
        <v>14</v>
      </c>
      <c r="L22" s="7">
        <v>150.19999999999999</v>
      </c>
      <c r="M22" s="7">
        <v>7937</v>
      </c>
      <c r="N22" s="7">
        <v>0</v>
      </c>
      <c r="O22" s="7">
        <v>0</v>
      </c>
      <c r="P22" s="36"/>
      <c r="Q22" s="22"/>
      <c r="S22" s="17"/>
      <c r="T22" s="7">
        <v>5</v>
      </c>
      <c r="U22" s="7">
        <v>126.9</v>
      </c>
      <c r="V22" s="7">
        <v>9945</v>
      </c>
      <c r="W22" s="7">
        <v>0</v>
      </c>
      <c r="X22" s="7">
        <v>0</v>
      </c>
      <c r="Y22" s="36"/>
      <c r="Z22" s="22"/>
    </row>
    <row r="23" spans="1:26" x14ac:dyDescent="0.25">
      <c r="A23" s="17"/>
      <c r="B23" s="7">
        <v>15</v>
      </c>
      <c r="C23" s="7">
        <v>121.2</v>
      </c>
      <c r="D23" s="7">
        <v>15431</v>
      </c>
      <c r="E23" s="7">
        <v>0</v>
      </c>
      <c r="F23" s="7">
        <v>0</v>
      </c>
      <c r="G23" s="36"/>
      <c r="H23" s="22"/>
      <c r="J23" s="17"/>
      <c r="K23" s="7">
        <v>15</v>
      </c>
      <c r="L23" s="7">
        <v>141.1</v>
      </c>
      <c r="M23" s="7">
        <v>8249</v>
      </c>
      <c r="N23" s="7">
        <v>0</v>
      </c>
      <c r="O23" s="7">
        <v>0</v>
      </c>
      <c r="P23" s="36"/>
      <c r="Q23" s="22"/>
      <c r="S23" s="17"/>
      <c r="T23" s="7">
        <v>6</v>
      </c>
      <c r="U23" s="7">
        <v>132.9</v>
      </c>
      <c r="V23" s="7">
        <v>6185</v>
      </c>
      <c r="W23" s="7">
        <v>0</v>
      </c>
      <c r="X23" s="7">
        <v>0</v>
      </c>
      <c r="Y23" s="36"/>
      <c r="Z23" s="22"/>
    </row>
    <row r="24" spans="1:26" x14ac:dyDescent="0.25">
      <c r="A24" s="17"/>
      <c r="B24" s="7">
        <v>16</v>
      </c>
      <c r="C24" s="7">
        <v>116.6</v>
      </c>
      <c r="D24" s="7">
        <v>13548</v>
      </c>
      <c r="E24" s="7">
        <v>0</v>
      </c>
      <c r="F24" s="7">
        <v>0</v>
      </c>
      <c r="G24" s="36"/>
      <c r="H24" s="22"/>
      <c r="J24" s="17"/>
      <c r="K24" s="7">
        <v>18</v>
      </c>
      <c r="L24" s="7">
        <v>101.8</v>
      </c>
      <c r="M24" s="7">
        <v>5360</v>
      </c>
      <c r="N24" s="7">
        <v>0</v>
      </c>
      <c r="O24" s="7">
        <v>0</v>
      </c>
      <c r="P24" s="36"/>
      <c r="Q24" s="22"/>
      <c r="S24" s="17"/>
      <c r="T24" s="7">
        <v>7</v>
      </c>
      <c r="U24" s="7">
        <v>139.9</v>
      </c>
      <c r="V24" s="7">
        <v>11346</v>
      </c>
      <c r="W24" s="7">
        <v>0</v>
      </c>
      <c r="X24" s="7">
        <v>0</v>
      </c>
      <c r="Y24" s="36"/>
      <c r="Z24" s="22"/>
    </row>
    <row r="25" spans="1:26" x14ac:dyDescent="0.25">
      <c r="A25" s="18"/>
      <c r="B25" s="7">
        <v>14</v>
      </c>
      <c r="C25" s="7">
        <v>131.69999999999999</v>
      </c>
      <c r="D25" s="7">
        <v>8523</v>
      </c>
      <c r="E25" s="7">
        <v>1</v>
      </c>
      <c r="F25" s="7">
        <v>5376</v>
      </c>
      <c r="G25" s="36"/>
      <c r="H25" s="22"/>
      <c r="J25" s="17"/>
      <c r="K25" s="7">
        <v>21</v>
      </c>
      <c r="L25" s="7">
        <v>101.4</v>
      </c>
      <c r="M25" s="7">
        <v>7188</v>
      </c>
      <c r="N25" s="7">
        <v>0</v>
      </c>
      <c r="O25" s="7">
        <v>0</v>
      </c>
      <c r="P25" s="36"/>
      <c r="Q25" s="22"/>
      <c r="S25" s="17"/>
      <c r="T25" s="7">
        <v>9</v>
      </c>
      <c r="U25" s="7">
        <v>130.6</v>
      </c>
      <c r="V25" s="7">
        <v>10315</v>
      </c>
      <c r="W25" s="7">
        <v>0</v>
      </c>
      <c r="X25" s="7">
        <v>0</v>
      </c>
      <c r="Y25" s="36"/>
      <c r="Z25" s="22"/>
    </row>
    <row r="26" spans="1:26" x14ac:dyDescent="0.25">
      <c r="A26" s="16">
        <v>4</v>
      </c>
      <c r="B26" s="7">
        <v>2</v>
      </c>
      <c r="C26" s="7">
        <v>147.69999999999999</v>
      </c>
      <c r="D26" s="7">
        <v>12951</v>
      </c>
      <c r="E26" s="7">
        <v>0</v>
      </c>
      <c r="F26" s="7">
        <v>0</v>
      </c>
      <c r="G26" s="36"/>
      <c r="H26" s="22"/>
      <c r="J26" s="17"/>
      <c r="K26" s="7">
        <v>1</v>
      </c>
      <c r="L26" s="7">
        <v>140.6</v>
      </c>
      <c r="M26" s="7">
        <v>9580</v>
      </c>
      <c r="N26" s="7">
        <v>1</v>
      </c>
      <c r="O26" s="7">
        <v>4608</v>
      </c>
      <c r="P26" s="36"/>
      <c r="Q26" s="22"/>
      <c r="S26" s="17"/>
      <c r="T26" s="7">
        <v>10</v>
      </c>
      <c r="U26" s="7">
        <v>118.7</v>
      </c>
      <c r="V26" s="7">
        <v>10101</v>
      </c>
      <c r="W26" s="7">
        <v>0</v>
      </c>
      <c r="X26" s="7">
        <v>0</v>
      </c>
      <c r="Y26" s="36"/>
      <c r="Z26" s="22"/>
    </row>
    <row r="27" spans="1:26" x14ac:dyDescent="0.25">
      <c r="A27" s="17"/>
      <c r="B27" s="7">
        <v>5</v>
      </c>
      <c r="C27" s="7">
        <v>132.6</v>
      </c>
      <c r="D27" s="7">
        <v>12285</v>
      </c>
      <c r="E27" s="7">
        <v>0</v>
      </c>
      <c r="F27" s="7">
        <v>0</v>
      </c>
      <c r="G27" s="36"/>
      <c r="H27" s="22"/>
      <c r="J27" s="18"/>
      <c r="K27" s="7">
        <v>20</v>
      </c>
      <c r="L27" s="7">
        <v>157.80000000000001</v>
      </c>
      <c r="M27" s="7">
        <v>142</v>
      </c>
      <c r="N27" s="7">
        <v>2</v>
      </c>
      <c r="O27" s="7">
        <v>23808</v>
      </c>
      <c r="P27" s="36"/>
      <c r="Q27" s="22"/>
      <c r="S27" s="17"/>
      <c r="T27" s="7">
        <v>11</v>
      </c>
      <c r="U27" s="7">
        <v>131.4</v>
      </c>
      <c r="V27" s="7">
        <v>9033</v>
      </c>
      <c r="W27" s="7">
        <v>0</v>
      </c>
      <c r="X27" s="7">
        <v>0</v>
      </c>
      <c r="Y27" s="36"/>
      <c r="Z27" s="22"/>
    </row>
    <row r="28" spans="1:26" x14ac:dyDescent="0.25">
      <c r="A28" s="17"/>
      <c r="B28" s="7">
        <v>7</v>
      </c>
      <c r="C28" s="7">
        <v>139.30000000000001</v>
      </c>
      <c r="D28" s="7">
        <v>12609</v>
      </c>
      <c r="E28" s="7">
        <v>0</v>
      </c>
      <c r="F28" s="7">
        <v>0</v>
      </c>
      <c r="G28" s="36"/>
      <c r="H28" s="22"/>
      <c r="J28" s="16">
        <v>4</v>
      </c>
      <c r="K28" s="7">
        <v>1</v>
      </c>
      <c r="L28" s="7">
        <v>133.30000000000001</v>
      </c>
      <c r="M28" s="7">
        <v>12626</v>
      </c>
      <c r="N28" s="7">
        <v>0</v>
      </c>
      <c r="O28" s="7">
        <v>0</v>
      </c>
      <c r="P28" s="36"/>
      <c r="Q28" s="22"/>
      <c r="S28" s="18"/>
      <c r="T28" s="7">
        <v>13</v>
      </c>
      <c r="U28" s="7">
        <v>121.8</v>
      </c>
      <c r="V28" s="7">
        <v>5275</v>
      </c>
      <c r="W28" s="7">
        <v>63</v>
      </c>
      <c r="X28" s="7">
        <v>339968</v>
      </c>
      <c r="Y28" s="36"/>
      <c r="Z28" s="22"/>
    </row>
    <row r="29" spans="1:26" x14ac:dyDescent="0.25">
      <c r="A29" s="17"/>
      <c r="B29" s="7">
        <v>8</v>
      </c>
      <c r="C29" s="7">
        <v>137.80000000000001</v>
      </c>
      <c r="D29" s="7">
        <v>15942</v>
      </c>
      <c r="E29" s="7">
        <v>0</v>
      </c>
      <c r="F29" s="7">
        <v>0</v>
      </c>
      <c r="G29" s="36"/>
      <c r="H29" s="22"/>
      <c r="J29" s="17"/>
      <c r="K29" s="7">
        <v>3</v>
      </c>
      <c r="L29" s="7">
        <v>119</v>
      </c>
      <c r="M29" s="7">
        <v>12326</v>
      </c>
      <c r="N29" s="7">
        <v>0</v>
      </c>
      <c r="O29" s="7">
        <v>0</v>
      </c>
      <c r="P29" s="36"/>
      <c r="Q29" s="22"/>
      <c r="S29" s="16">
        <v>4</v>
      </c>
      <c r="T29" s="7">
        <v>8</v>
      </c>
      <c r="U29" s="7">
        <v>130.9</v>
      </c>
      <c r="V29" s="7">
        <v>12925</v>
      </c>
      <c r="W29" s="7">
        <v>0</v>
      </c>
      <c r="X29" s="7">
        <v>0</v>
      </c>
      <c r="Y29" s="36"/>
      <c r="Z29" s="22"/>
    </row>
    <row r="30" spans="1:26" x14ac:dyDescent="0.25">
      <c r="A30" s="17"/>
      <c r="B30" s="7">
        <v>10</v>
      </c>
      <c r="C30" s="7">
        <v>124.4</v>
      </c>
      <c r="D30" s="7">
        <v>14694</v>
      </c>
      <c r="E30" s="7">
        <v>0</v>
      </c>
      <c r="F30" s="7">
        <v>0</v>
      </c>
      <c r="G30" s="36"/>
      <c r="H30" s="22"/>
      <c r="J30" s="17"/>
      <c r="K30" s="7">
        <v>5</v>
      </c>
      <c r="L30" s="7">
        <v>133.5</v>
      </c>
      <c r="M30" s="7">
        <v>12276</v>
      </c>
      <c r="N30" s="7">
        <v>0</v>
      </c>
      <c r="O30" s="7">
        <v>0</v>
      </c>
      <c r="P30" s="36"/>
      <c r="Q30" s="22"/>
      <c r="S30" s="17"/>
      <c r="T30" s="7">
        <v>10</v>
      </c>
      <c r="U30" s="7">
        <v>128.1</v>
      </c>
      <c r="V30" s="7">
        <v>11876</v>
      </c>
      <c r="W30" s="7">
        <v>0</v>
      </c>
      <c r="X30" s="7">
        <v>0</v>
      </c>
      <c r="Y30" s="36"/>
      <c r="Z30" s="22"/>
    </row>
    <row r="31" spans="1:26" x14ac:dyDescent="0.25">
      <c r="A31" s="17"/>
      <c r="B31" s="7">
        <v>11</v>
      </c>
      <c r="C31" s="7">
        <v>106.7</v>
      </c>
      <c r="D31" s="7">
        <v>11942</v>
      </c>
      <c r="E31" s="7">
        <v>0</v>
      </c>
      <c r="F31" s="7">
        <v>0</v>
      </c>
      <c r="G31" s="36"/>
      <c r="H31" s="22"/>
      <c r="J31" s="17"/>
      <c r="K31" s="7">
        <v>6</v>
      </c>
      <c r="L31" s="7">
        <v>115.6</v>
      </c>
      <c r="M31" s="7">
        <v>8527</v>
      </c>
      <c r="N31" s="7">
        <v>0</v>
      </c>
      <c r="O31" s="7">
        <v>0</v>
      </c>
      <c r="P31" s="36"/>
      <c r="Q31" s="22"/>
      <c r="S31" s="17"/>
      <c r="T31" s="7">
        <v>13</v>
      </c>
      <c r="U31" s="7">
        <v>139.6</v>
      </c>
      <c r="V31" s="7">
        <v>10571</v>
      </c>
      <c r="W31" s="7">
        <v>0</v>
      </c>
      <c r="X31" s="7">
        <v>0</v>
      </c>
      <c r="Y31" s="36"/>
      <c r="Z31" s="22"/>
    </row>
    <row r="32" spans="1:26" x14ac:dyDescent="0.25">
      <c r="A32" s="17"/>
      <c r="B32" s="7">
        <v>15</v>
      </c>
      <c r="C32" s="7">
        <v>157.19999999999999</v>
      </c>
      <c r="D32" s="7">
        <v>10736</v>
      </c>
      <c r="E32" s="7">
        <v>0</v>
      </c>
      <c r="F32" s="7">
        <v>0</v>
      </c>
      <c r="G32" s="36"/>
      <c r="H32" s="22"/>
      <c r="J32" s="17"/>
      <c r="K32" s="7">
        <v>7</v>
      </c>
      <c r="L32" s="7">
        <v>129.19999999999999</v>
      </c>
      <c r="M32" s="7">
        <v>11876</v>
      </c>
      <c r="N32" s="7">
        <v>0</v>
      </c>
      <c r="O32" s="7">
        <v>0</v>
      </c>
      <c r="P32" s="36"/>
      <c r="Q32" s="22"/>
      <c r="S32" s="17"/>
      <c r="T32" s="7">
        <v>14</v>
      </c>
      <c r="U32" s="7">
        <v>144.69999999999999</v>
      </c>
      <c r="V32" s="7">
        <v>11237</v>
      </c>
      <c r="W32" s="7">
        <v>0</v>
      </c>
      <c r="X32" s="7">
        <v>0</v>
      </c>
      <c r="Y32" s="36"/>
      <c r="Z32" s="22"/>
    </row>
    <row r="33" spans="1:26" x14ac:dyDescent="0.25">
      <c r="A33" s="17"/>
      <c r="B33" s="7">
        <v>1</v>
      </c>
      <c r="C33" s="7">
        <v>100.9</v>
      </c>
      <c r="D33" s="7">
        <v>13107</v>
      </c>
      <c r="E33" s="7">
        <v>1</v>
      </c>
      <c r="F33" s="7">
        <v>3840</v>
      </c>
      <c r="G33" s="36"/>
      <c r="H33" s="22"/>
      <c r="J33" s="17"/>
      <c r="K33" s="7">
        <v>8</v>
      </c>
      <c r="L33" s="7">
        <v>141.6</v>
      </c>
      <c r="M33" s="7">
        <v>9334</v>
      </c>
      <c r="N33" s="7">
        <v>0</v>
      </c>
      <c r="O33" s="7">
        <v>0</v>
      </c>
      <c r="P33" s="36"/>
      <c r="Q33" s="22"/>
      <c r="S33" s="18"/>
      <c r="T33" s="7">
        <v>11</v>
      </c>
      <c r="U33" s="7">
        <v>145.1</v>
      </c>
      <c r="V33" s="7">
        <v>11207</v>
      </c>
      <c r="W33" s="7">
        <v>280</v>
      </c>
      <c r="X33" s="7">
        <v>3033344</v>
      </c>
      <c r="Y33" s="36"/>
      <c r="Z33" s="22"/>
    </row>
    <row r="34" spans="1:26" x14ac:dyDescent="0.25">
      <c r="A34" s="17"/>
      <c r="B34" s="7">
        <v>9</v>
      </c>
      <c r="C34" s="7">
        <v>131.80000000000001</v>
      </c>
      <c r="D34" s="7">
        <v>8057</v>
      </c>
      <c r="E34" s="7">
        <v>43</v>
      </c>
      <c r="F34" s="7">
        <v>256768</v>
      </c>
      <c r="G34" s="36"/>
      <c r="H34" s="22"/>
      <c r="J34" s="17"/>
      <c r="K34" s="7">
        <v>9</v>
      </c>
      <c r="L34" s="7">
        <v>123.8</v>
      </c>
      <c r="M34" s="7">
        <v>10727</v>
      </c>
      <c r="N34" s="7">
        <v>0</v>
      </c>
      <c r="O34" s="7">
        <v>0</v>
      </c>
      <c r="P34" s="36"/>
      <c r="Q34" s="22"/>
      <c r="S34" s="16">
        <v>0</v>
      </c>
      <c r="T34" s="7">
        <v>2</v>
      </c>
      <c r="U34" s="7">
        <v>101.1</v>
      </c>
      <c r="V34" s="7">
        <v>7861</v>
      </c>
      <c r="W34" s="7">
        <v>0</v>
      </c>
      <c r="X34" s="7">
        <v>0</v>
      </c>
      <c r="Y34" s="36"/>
      <c r="Z34" s="22"/>
    </row>
    <row r="35" spans="1:26" x14ac:dyDescent="0.25">
      <c r="A35" s="16">
        <v>0</v>
      </c>
      <c r="B35" s="7">
        <v>3</v>
      </c>
      <c r="C35" s="7">
        <v>124.8</v>
      </c>
      <c r="D35" s="7">
        <v>13241</v>
      </c>
      <c r="E35" s="7">
        <v>0</v>
      </c>
      <c r="F35" s="7">
        <v>0</v>
      </c>
      <c r="G35" s="36"/>
      <c r="H35" s="22"/>
      <c r="J35" s="17"/>
      <c r="K35" s="7">
        <v>12</v>
      </c>
      <c r="L35" s="7">
        <v>132.80000000000001</v>
      </c>
      <c r="M35" s="7">
        <v>11879</v>
      </c>
      <c r="N35" s="7">
        <v>0</v>
      </c>
      <c r="O35" s="7">
        <v>0</v>
      </c>
      <c r="P35" s="36"/>
      <c r="Q35" s="22"/>
      <c r="S35" s="17"/>
      <c r="T35" s="7">
        <v>3</v>
      </c>
      <c r="U35" s="7">
        <v>130.69999999999999</v>
      </c>
      <c r="V35" s="7">
        <v>8789</v>
      </c>
      <c r="W35" s="7">
        <v>0</v>
      </c>
      <c r="X35" s="7">
        <v>0</v>
      </c>
      <c r="Y35" s="36"/>
      <c r="Z35" s="22"/>
    </row>
    <row r="36" spans="1:26" x14ac:dyDescent="0.25">
      <c r="A36" s="17"/>
      <c r="B36" s="7">
        <v>4</v>
      </c>
      <c r="C36" s="7">
        <v>124.5</v>
      </c>
      <c r="D36" s="7">
        <v>13316</v>
      </c>
      <c r="E36" s="7">
        <v>0</v>
      </c>
      <c r="F36" s="7">
        <v>0</v>
      </c>
      <c r="G36" s="36"/>
      <c r="H36" s="22"/>
      <c r="J36" s="16">
        <v>0</v>
      </c>
      <c r="K36" s="7">
        <v>1</v>
      </c>
      <c r="L36" s="7">
        <v>140.1</v>
      </c>
      <c r="M36" s="7">
        <v>6103</v>
      </c>
      <c r="N36" s="7">
        <v>0</v>
      </c>
      <c r="O36" s="7">
        <v>0</v>
      </c>
      <c r="P36" s="36"/>
      <c r="Q36" s="22"/>
      <c r="S36" s="17"/>
      <c r="T36" s="7">
        <v>4</v>
      </c>
      <c r="U36" s="7">
        <v>102</v>
      </c>
      <c r="V36" s="7">
        <v>6059</v>
      </c>
      <c r="W36" s="7">
        <v>0</v>
      </c>
      <c r="X36" s="7">
        <v>0</v>
      </c>
      <c r="Y36" s="36"/>
      <c r="Z36" s="22"/>
    </row>
    <row r="37" spans="1:26" x14ac:dyDescent="0.25">
      <c r="A37" s="17"/>
      <c r="B37" s="7">
        <v>5</v>
      </c>
      <c r="C37" s="7">
        <v>135.9</v>
      </c>
      <c r="D37" s="7">
        <v>11798</v>
      </c>
      <c r="E37" s="7">
        <v>0</v>
      </c>
      <c r="F37" s="7">
        <v>0</v>
      </c>
      <c r="G37" s="36"/>
      <c r="H37" s="22"/>
      <c r="J37" s="17"/>
      <c r="K37" s="7">
        <v>4</v>
      </c>
      <c r="L37" s="7">
        <v>145</v>
      </c>
      <c r="M37" s="7">
        <v>12934</v>
      </c>
      <c r="N37" s="7">
        <v>0</v>
      </c>
      <c r="O37" s="7">
        <v>0</v>
      </c>
      <c r="P37" s="36"/>
      <c r="Q37" s="22"/>
      <c r="S37" s="17"/>
      <c r="T37" s="7">
        <v>6</v>
      </c>
      <c r="U37" s="7">
        <v>129.69999999999999</v>
      </c>
      <c r="V37" s="7">
        <v>10880</v>
      </c>
      <c r="W37" s="7">
        <v>0</v>
      </c>
      <c r="X37" s="7">
        <v>0</v>
      </c>
      <c r="Y37" s="36"/>
      <c r="Z37" s="22"/>
    </row>
    <row r="38" spans="1:26" x14ac:dyDescent="0.25">
      <c r="A38" s="17"/>
      <c r="B38" s="7">
        <v>6</v>
      </c>
      <c r="C38" s="7">
        <v>124.6</v>
      </c>
      <c r="D38" s="7">
        <v>14277</v>
      </c>
      <c r="E38" s="7">
        <v>0</v>
      </c>
      <c r="F38" s="7">
        <v>0</v>
      </c>
      <c r="G38" s="36"/>
      <c r="H38" s="22"/>
      <c r="J38" s="17"/>
      <c r="K38" s="7">
        <v>6</v>
      </c>
      <c r="L38" s="7">
        <v>137.5</v>
      </c>
      <c r="M38" s="7">
        <v>13659</v>
      </c>
      <c r="N38" s="7">
        <v>0</v>
      </c>
      <c r="O38" s="7">
        <v>0</v>
      </c>
      <c r="P38" s="36"/>
      <c r="Q38" s="22"/>
      <c r="S38" s="17"/>
      <c r="T38" s="7">
        <v>9</v>
      </c>
      <c r="U38" s="7">
        <v>146.5</v>
      </c>
      <c r="V38" s="7">
        <v>9328</v>
      </c>
      <c r="W38" s="7">
        <v>0</v>
      </c>
      <c r="X38" s="7">
        <v>0</v>
      </c>
      <c r="Y38" s="36"/>
      <c r="Z38" s="22"/>
    </row>
    <row r="39" spans="1:26" x14ac:dyDescent="0.25">
      <c r="A39" s="17"/>
      <c r="B39" s="7">
        <v>8</v>
      </c>
      <c r="C39" s="7">
        <v>117.3</v>
      </c>
      <c r="D39" s="7">
        <v>16642</v>
      </c>
      <c r="E39" s="7">
        <v>0</v>
      </c>
      <c r="F39" s="7">
        <v>0</v>
      </c>
      <c r="G39" s="36"/>
      <c r="H39" s="22"/>
      <c r="J39" s="17"/>
      <c r="K39" s="7">
        <v>8</v>
      </c>
      <c r="L39" s="7">
        <v>154.19999999999999</v>
      </c>
      <c r="M39" s="7">
        <v>12195</v>
      </c>
      <c r="N39" s="7">
        <v>0</v>
      </c>
      <c r="O39" s="7">
        <v>0</v>
      </c>
      <c r="P39" s="36"/>
      <c r="Q39" s="22"/>
      <c r="S39" s="17"/>
      <c r="T39" s="7">
        <v>11</v>
      </c>
      <c r="U39" s="7">
        <v>152.9</v>
      </c>
      <c r="V39" s="7">
        <v>8591</v>
      </c>
      <c r="W39" s="7">
        <v>0</v>
      </c>
      <c r="X39" s="7">
        <v>0</v>
      </c>
      <c r="Y39" s="36"/>
      <c r="Z39" s="22"/>
    </row>
    <row r="40" spans="1:26" x14ac:dyDescent="0.25">
      <c r="A40" s="17"/>
      <c r="B40" s="7">
        <v>9</v>
      </c>
      <c r="C40" s="7">
        <v>161.80000000000001</v>
      </c>
      <c r="D40" s="7">
        <v>13976</v>
      </c>
      <c r="E40" s="7">
        <v>0</v>
      </c>
      <c r="F40" s="7">
        <v>0</v>
      </c>
      <c r="G40" s="36"/>
      <c r="H40" s="22"/>
      <c r="J40" s="17"/>
      <c r="K40" s="7">
        <v>10</v>
      </c>
      <c r="L40" s="7">
        <v>131.4</v>
      </c>
      <c r="M40" s="7">
        <v>12461</v>
      </c>
      <c r="N40" s="7">
        <v>0</v>
      </c>
      <c r="O40" s="7">
        <v>0</v>
      </c>
      <c r="P40" s="36"/>
      <c r="Q40" s="22"/>
      <c r="S40" s="17"/>
      <c r="T40" s="7">
        <v>12</v>
      </c>
      <c r="U40" s="7">
        <v>174.6</v>
      </c>
      <c r="V40" s="7">
        <v>6419</v>
      </c>
      <c r="W40" s="7">
        <v>0</v>
      </c>
      <c r="X40" s="7">
        <v>0</v>
      </c>
      <c r="Y40" s="36"/>
      <c r="Z40" s="22"/>
    </row>
    <row r="41" spans="1:26" x14ac:dyDescent="0.25">
      <c r="A41" s="17"/>
      <c r="B41" s="7">
        <v>11</v>
      </c>
      <c r="C41" s="7">
        <v>129.9</v>
      </c>
      <c r="D41" s="7">
        <v>17076</v>
      </c>
      <c r="E41" s="7">
        <v>0</v>
      </c>
      <c r="F41" s="7">
        <v>0</v>
      </c>
      <c r="G41" s="36"/>
      <c r="H41" s="22"/>
      <c r="J41" s="17"/>
      <c r="K41" s="7">
        <v>11</v>
      </c>
      <c r="L41" s="7">
        <v>123.9</v>
      </c>
      <c r="M41" s="7">
        <v>8724</v>
      </c>
      <c r="N41" s="7">
        <v>0</v>
      </c>
      <c r="O41" s="7">
        <v>0</v>
      </c>
      <c r="P41" s="36"/>
      <c r="Q41" s="22"/>
      <c r="S41" s="17"/>
      <c r="T41" s="7">
        <v>13</v>
      </c>
      <c r="U41" s="7">
        <v>139.4</v>
      </c>
      <c r="V41" s="7">
        <v>7519</v>
      </c>
      <c r="W41" s="7">
        <v>0</v>
      </c>
      <c r="X41" s="7">
        <v>0</v>
      </c>
      <c r="Y41" s="36"/>
      <c r="Z41" s="22"/>
    </row>
    <row r="42" spans="1:26" x14ac:dyDescent="0.25">
      <c r="A42" s="17"/>
      <c r="B42" s="7">
        <v>12</v>
      </c>
      <c r="C42" s="7">
        <v>123.6</v>
      </c>
      <c r="D42" s="7">
        <v>16600</v>
      </c>
      <c r="E42" s="7">
        <v>0</v>
      </c>
      <c r="F42" s="7">
        <v>0</v>
      </c>
      <c r="G42" s="36"/>
      <c r="H42" s="22"/>
      <c r="J42" s="17"/>
      <c r="K42" s="7">
        <v>14</v>
      </c>
      <c r="L42" s="7">
        <v>133</v>
      </c>
      <c r="M42" s="7">
        <v>9374</v>
      </c>
      <c r="N42" s="7">
        <v>0</v>
      </c>
      <c r="O42" s="7">
        <v>0</v>
      </c>
      <c r="P42" s="36"/>
      <c r="Q42" s="22"/>
      <c r="S42" s="17"/>
      <c r="T42" s="7">
        <v>14</v>
      </c>
      <c r="U42" s="7">
        <v>109</v>
      </c>
      <c r="V42" s="7">
        <v>6174</v>
      </c>
      <c r="W42" s="7">
        <v>0</v>
      </c>
      <c r="X42" s="7">
        <v>0</v>
      </c>
      <c r="Y42" s="36"/>
      <c r="Z42" s="22"/>
    </row>
    <row r="43" spans="1:26" x14ac:dyDescent="0.25">
      <c r="A43" s="17"/>
      <c r="B43" s="7">
        <v>14</v>
      </c>
      <c r="C43" s="7">
        <v>149.9</v>
      </c>
      <c r="D43" s="7">
        <v>15811</v>
      </c>
      <c r="E43" s="7">
        <v>0</v>
      </c>
      <c r="F43" s="7">
        <v>0</v>
      </c>
      <c r="G43" s="36"/>
      <c r="H43" s="22"/>
      <c r="J43" s="17"/>
      <c r="K43" s="7">
        <v>7</v>
      </c>
      <c r="L43" s="7">
        <v>130.69999999999999</v>
      </c>
      <c r="M43" s="7">
        <v>7677</v>
      </c>
      <c r="N43" s="7">
        <v>1</v>
      </c>
      <c r="O43" s="7">
        <v>3584</v>
      </c>
      <c r="P43" s="36"/>
      <c r="Q43" s="22"/>
      <c r="S43" s="17"/>
      <c r="T43" s="7">
        <v>15</v>
      </c>
      <c r="U43" s="7">
        <v>138.9</v>
      </c>
      <c r="V43" s="7">
        <v>7572</v>
      </c>
      <c r="W43" s="7">
        <v>0</v>
      </c>
      <c r="X43" s="7">
        <v>0</v>
      </c>
      <c r="Y43" s="36"/>
      <c r="Z43" s="22"/>
    </row>
    <row r="44" spans="1:26" x14ac:dyDescent="0.25">
      <c r="A44" s="17"/>
      <c r="B44" s="7">
        <v>15</v>
      </c>
      <c r="C44" s="7">
        <v>140.5</v>
      </c>
      <c r="D44" s="7">
        <v>17947</v>
      </c>
      <c r="E44" s="7">
        <v>0</v>
      </c>
      <c r="F44" s="7">
        <v>0</v>
      </c>
      <c r="G44" s="36"/>
      <c r="H44" s="22"/>
      <c r="J44" s="17"/>
      <c r="K44" s="7">
        <v>17</v>
      </c>
      <c r="L44" s="7">
        <v>126</v>
      </c>
      <c r="M44" s="7">
        <v>12492</v>
      </c>
      <c r="N44" s="7">
        <v>1</v>
      </c>
      <c r="O44" s="7">
        <v>3584</v>
      </c>
      <c r="P44" s="36"/>
      <c r="Q44" s="22"/>
      <c r="S44" s="17"/>
      <c r="T44" s="7">
        <v>16</v>
      </c>
      <c r="U44" s="7">
        <v>130.4</v>
      </c>
      <c r="V44" s="7">
        <v>7800</v>
      </c>
      <c r="W44" s="7">
        <v>0</v>
      </c>
      <c r="X44" s="7">
        <v>0</v>
      </c>
      <c r="Y44" s="36"/>
      <c r="Z44" s="22"/>
    </row>
    <row r="45" spans="1:26" x14ac:dyDescent="0.25">
      <c r="A45" s="18"/>
      <c r="B45" s="7">
        <v>13</v>
      </c>
      <c r="C45" s="7">
        <v>149</v>
      </c>
      <c r="D45" s="7">
        <v>16626</v>
      </c>
      <c r="E45" s="7">
        <v>1</v>
      </c>
      <c r="F45" s="7">
        <v>18176</v>
      </c>
      <c r="G45" s="36"/>
      <c r="H45" s="22"/>
      <c r="J45" s="17"/>
      <c r="K45" s="7">
        <v>18</v>
      </c>
      <c r="L45" s="7">
        <v>127.3</v>
      </c>
      <c r="M45" s="7">
        <v>10860</v>
      </c>
      <c r="N45" s="7">
        <v>1</v>
      </c>
      <c r="O45" s="7">
        <v>5120</v>
      </c>
      <c r="P45" s="36"/>
      <c r="Q45" s="22"/>
      <c r="S45" s="18"/>
      <c r="T45" s="7">
        <v>18</v>
      </c>
      <c r="U45" s="7">
        <v>100.4</v>
      </c>
      <c r="V45" s="7">
        <v>6044</v>
      </c>
      <c r="W45" s="7">
        <v>0</v>
      </c>
      <c r="X45" s="7">
        <v>0</v>
      </c>
      <c r="Y45" s="36"/>
      <c r="Z45" s="22"/>
    </row>
    <row r="46" spans="1:26" x14ac:dyDescent="0.25">
      <c r="G46" s="38"/>
      <c r="H46" s="38"/>
      <c r="J46" s="18"/>
      <c r="K46" s="7">
        <v>12</v>
      </c>
      <c r="L46" s="7">
        <v>109.9</v>
      </c>
      <c r="M46" s="7">
        <v>11263</v>
      </c>
      <c r="N46" s="7">
        <v>4</v>
      </c>
      <c r="O46" s="7">
        <v>15616</v>
      </c>
      <c r="P46" s="36"/>
      <c r="Q46" s="22"/>
      <c r="Y46" s="38"/>
      <c r="Z46" s="38"/>
    </row>
    <row r="47" spans="1:26" x14ac:dyDescent="0.25">
      <c r="G47" s="38"/>
      <c r="H47" s="38"/>
      <c r="P47" s="38"/>
      <c r="Q47" s="38"/>
      <c r="Y47" s="38"/>
      <c r="Z47" s="38"/>
    </row>
    <row r="48" spans="1:26" x14ac:dyDescent="0.25">
      <c r="G48" s="38"/>
      <c r="H48" s="38"/>
      <c r="P48" s="38"/>
      <c r="Q48" s="38"/>
      <c r="Y48" s="38"/>
      <c r="Z48" s="38"/>
    </row>
    <row r="49" spans="1:26" x14ac:dyDescent="0.25">
      <c r="P49" s="38"/>
      <c r="Q49" s="38"/>
      <c r="Y49" s="38"/>
      <c r="Z49" s="38"/>
    </row>
    <row r="50" spans="1:26" x14ac:dyDescent="0.25">
      <c r="P50" s="38"/>
      <c r="Q50" s="38"/>
    </row>
    <row r="51" spans="1:26" x14ac:dyDescent="0.25">
      <c r="P51" s="38"/>
      <c r="Q51" s="38"/>
    </row>
    <row r="52" spans="1:26" x14ac:dyDescent="0.25">
      <c r="P52" s="38"/>
      <c r="Q52" s="38"/>
    </row>
    <row r="53" spans="1:26" x14ac:dyDescent="0.25">
      <c r="P53" s="38"/>
      <c r="Q53" s="38"/>
    </row>
    <row r="56" spans="1:26" s="1" customFormat="1" ht="18" x14ac:dyDescent="0.25">
      <c r="A56" s="26" t="s">
        <v>15</v>
      </c>
      <c r="B56" s="29"/>
      <c r="C56" s="29"/>
      <c r="D56" s="29"/>
      <c r="E56" s="29"/>
      <c r="F56" s="29"/>
      <c r="G56" s="28"/>
      <c r="H56" s="28"/>
      <c r="J56" s="26" t="s">
        <v>15</v>
      </c>
      <c r="K56" s="27"/>
      <c r="L56" s="27"/>
      <c r="M56" s="27"/>
      <c r="N56" s="27"/>
      <c r="O56" s="27"/>
      <c r="S56" s="26" t="s">
        <v>15</v>
      </c>
      <c r="T56" s="27"/>
      <c r="U56" s="27"/>
      <c r="V56" s="27"/>
      <c r="W56" s="27"/>
      <c r="X56" s="27"/>
    </row>
    <row r="57" spans="1:26" s="1" customFormat="1" ht="39.6" x14ac:dyDescent="0.25">
      <c r="A57" s="11" t="s">
        <v>8</v>
      </c>
      <c r="B57" s="11" t="s">
        <v>16</v>
      </c>
      <c r="C57" s="11" t="s">
        <v>0</v>
      </c>
      <c r="D57" s="11" t="s">
        <v>1</v>
      </c>
      <c r="E57" s="11" t="s">
        <v>10</v>
      </c>
      <c r="F57" s="11" t="s">
        <v>11</v>
      </c>
      <c r="G57" s="5" t="s">
        <v>13</v>
      </c>
      <c r="H57" s="6" t="s">
        <v>12</v>
      </c>
      <c r="J57" s="11" t="s">
        <v>8</v>
      </c>
      <c r="K57" s="11" t="s">
        <v>16</v>
      </c>
      <c r="L57" s="11" t="s">
        <v>0</v>
      </c>
      <c r="M57" s="11" t="s">
        <v>1</v>
      </c>
      <c r="N57" s="11" t="s">
        <v>10</v>
      </c>
      <c r="O57" s="11" t="s">
        <v>11</v>
      </c>
      <c r="P57" s="5" t="s">
        <v>13</v>
      </c>
      <c r="Q57" s="6" t="s">
        <v>12</v>
      </c>
      <c r="S57" s="11" t="s">
        <v>8</v>
      </c>
      <c r="T57" s="11" t="s">
        <v>16</v>
      </c>
      <c r="U57" s="11" t="s">
        <v>0</v>
      </c>
      <c r="V57" s="11" t="s">
        <v>1</v>
      </c>
      <c r="W57" s="11" t="s">
        <v>10</v>
      </c>
      <c r="X57" s="11" t="s">
        <v>11</v>
      </c>
      <c r="Y57" s="5" t="s">
        <v>13</v>
      </c>
      <c r="Z57" s="6" t="s">
        <v>12</v>
      </c>
    </row>
    <row r="58" spans="1:26" x14ac:dyDescent="0.25">
      <c r="A58" s="16">
        <v>2</v>
      </c>
      <c r="B58" s="7">
        <v>10</v>
      </c>
      <c r="C58" s="7">
        <v>112.1</v>
      </c>
      <c r="D58" s="7">
        <v>8289</v>
      </c>
      <c r="E58" s="8">
        <v>9400</v>
      </c>
      <c r="F58" s="7">
        <v>46744320</v>
      </c>
      <c r="G58" s="35">
        <f>AVERAGE(D58:D63,D64:D80)</f>
        <v>7542.260869565217</v>
      </c>
      <c r="H58" s="37">
        <f>STDEV(D58:D63,D64:D80)/SQRT(23)</f>
        <v>324.10912997319474</v>
      </c>
      <c r="J58" s="16">
        <v>1</v>
      </c>
      <c r="K58" s="7">
        <v>3</v>
      </c>
      <c r="L58" s="7">
        <v>141.9</v>
      </c>
      <c r="M58" s="7">
        <v>4379</v>
      </c>
      <c r="N58" s="8">
        <v>12100</v>
      </c>
      <c r="O58" s="7">
        <v>41501952</v>
      </c>
      <c r="P58" s="35">
        <f>AVERAGE(M58:M66,M67:M68,M69:M85)</f>
        <v>5739.4285714285716</v>
      </c>
      <c r="Q58" s="37">
        <f>STDEV(M58:M66,M67:M68,M69:M85)/SQRT(28)</f>
        <v>431.69704933393746</v>
      </c>
      <c r="S58" s="16">
        <v>2</v>
      </c>
      <c r="T58" s="12">
        <v>12</v>
      </c>
      <c r="U58" s="12">
        <v>143.69999999999999</v>
      </c>
      <c r="V58" s="12">
        <v>2646</v>
      </c>
      <c r="W58" s="8">
        <v>14400</v>
      </c>
      <c r="X58" s="12">
        <v>86757376</v>
      </c>
      <c r="Y58" s="35">
        <f>AVERAGE(V58:V79)</f>
        <v>3166.681818181818</v>
      </c>
      <c r="Z58" s="37">
        <f>STDEV(V58:V79)/SQRT(22)</f>
        <v>528.94367242550197</v>
      </c>
    </row>
    <row r="59" spans="1:26" x14ac:dyDescent="0.25">
      <c r="A59" s="17"/>
      <c r="B59" s="7">
        <v>11</v>
      </c>
      <c r="C59" s="7">
        <v>148.80000000000001</v>
      </c>
      <c r="D59" s="7">
        <v>7895</v>
      </c>
      <c r="E59" s="8">
        <v>10500</v>
      </c>
      <c r="F59" s="7">
        <v>47261184</v>
      </c>
      <c r="G59" s="36"/>
      <c r="H59" s="40"/>
      <c r="J59" s="17"/>
      <c r="K59" s="7">
        <v>12</v>
      </c>
      <c r="L59" s="7">
        <v>137.1</v>
      </c>
      <c r="M59" s="7">
        <v>5645</v>
      </c>
      <c r="N59" s="8">
        <v>13400</v>
      </c>
      <c r="O59" s="7">
        <v>52833024</v>
      </c>
      <c r="P59" s="36"/>
      <c r="Q59" s="40"/>
      <c r="S59" s="17"/>
      <c r="T59" s="12">
        <v>14</v>
      </c>
      <c r="U59" s="12">
        <v>175.1</v>
      </c>
      <c r="V59" s="12">
        <v>1715</v>
      </c>
      <c r="W59" s="8">
        <v>20800</v>
      </c>
      <c r="X59" s="12">
        <v>119174912</v>
      </c>
      <c r="Y59" s="36"/>
      <c r="Z59" s="40"/>
    </row>
    <row r="60" spans="1:26" x14ac:dyDescent="0.25">
      <c r="A60" s="17"/>
      <c r="B60" s="7">
        <v>13</v>
      </c>
      <c r="C60" s="7">
        <v>124.8</v>
      </c>
      <c r="D60" s="7">
        <v>5617</v>
      </c>
      <c r="E60" s="8">
        <v>20300</v>
      </c>
      <c r="F60" s="7">
        <v>111636736</v>
      </c>
      <c r="G60" s="36"/>
      <c r="H60" s="40"/>
      <c r="J60" s="17"/>
      <c r="K60" s="7">
        <v>6</v>
      </c>
      <c r="L60" s="7">
        <v>125</v>
      </c>
      <c r="M60" s="7">
        <v>7710</v>
      </c>
      <c r="N60" s="8">
        <v>12500</v>
      </c>
      <c r="O60" s="7">
        <v>54866944</v>
      </c>
      <c r="P60" s="36"/>
      <c r="Q60" s="40"/>
      <c r="S60" s="17"/>
      <c r="T60" s="12">
        <v>3</v>
      </c>
      <c r="U60" s="12">
        <v>134.69999999999999</v>
      </c>
      <c r="V60" s="12">
        <v>5458</v>
      </c>
      <c r="W60" s="8">
        <v>12900</v>
      </c>
      <c r="X60" s="12">
        <v>129711616</v>
      </c>
      <c r="Y60" s="36"/>
      <c r="Z60" s="40"/>
    </row>
    <row r="61" spans="1:26" x14ac:dyDescent="0.25">
      <c r="A61" s="17"/>
      <c r="B61" s="7">
        <v>9</v>
      </c>
      <c r="C61" s="7">
        <v>170.6</v>
      </c>
      <c r="D61" s="7">
        <v>7255</v>
      </c>
      <c r="E61" s="8">
        <v>36600</v>
      </c>
      <c r="F61" s="7">
        <v>214781440</v>
      </c>
      <c r="G61" s="36"/>
      <c r="H61" s="40"/>
      <c r="J61" s="17"/>
      <c r="K61" s="7">
        <v>9</v>
      </c>
      <c r="L61" s="7">
        <v>151.6</v>
      </c>
      <c r="M61" s="7">
        <v>5969</v>
      </c>
      <c r="N61" s="8">
        <v>16300</v>
      </c>
      <c r="O61" s="7">
        <v>73111040</v>
      </c>
      <c r="P61" s="36"/>
      <c r="Q61" s="40"/>
      <c r="S61" s="17"/>
      <c r="T61" s="12">
        <v>10</v>
      </c>
      <c r="U61" s="12">
        <v>130.80000000000001</v>
      </c>
      <c r="V61" s="12">
        <v>2822</v>
      </c>
      <c r="W61" s="8">
        <v>13000</v>
      </c>
      <c r="X61" s="12">
        <v>157556736</v>
      </c>
      <c r="Y61" s="36"/>
      <c r="Z61" s="40"/>
    </row>
    <row r="62" spans="1:26" x14ac:dyDescent="0.25">
      <c r="A62" s="17"/>
      <c r="B62" s="7">
        <v>2</v>
      </c>
      <c r="C62" s="7">
        <v>149</v>
      </c>
      <c r="D62" s="7">
        <v>5967</v>
      </c>
      <c r="E62" s="8">
        <v>48900</v>
      </c>
      <c r="F62" s="7">
        <v>252135168</v>
      </c>
      <c r="G62" s="36"/>
      <c r="H62" s="40"/>
      <c r="J62" s="17"/>
      <c r="K62" s="7">
        <v>16</v>
      </c>
      <c r="L62" s="7">
        <v>174.8</v>
      </c>
      <c r="M62" s="7">
        <v>4685</v>
      </c>
      <c r="N62" s="8">
        <v>16400</v>
      </c>
      <c r="O62" s="7">
        <v>73255936</v>
      </c>
      <c r="P62" s="36"/>
      <c r="Q62" s="40"/>
      <c r="S62" s="18"/>
      <c r="T62" s="12">
        <v>9</v>
      </c>
      <c r="U62" s="12">
        <v>133.6</v>
      </c>
      <c r="V62" s="12">
        <v>2430</v>
      </c>
      <c r="W62" s="8">
        <v>14000</v>
      </c>
      <c r="X62" s="12">
        <v>163918336</v>
      </c>
      <c r="Y62" s="36"/>
      <c r="Z62" s="40"/>
    </row>
    <row r="63" spans="1:26" x14ac:dyDescent="0.25">
      <c r="A63" s="18"/>
      <c r="B63" s="7">
        <v>7</v>
      </c>
      <c r="C63" s="7">
        <v>174.7</v>
      </c>
      <c r="D63" s="7">
        <v>6454</v>
      </c>
      <c r="E63" s="8">
        <v>45600</v>
      </c>
      <c r="F63" s="7">
        <v>409445120</v>
      </c>
      <c r="G63" s="36"/>
      <c r="H63" s="40"/>
      <c r="J63" s="17"/>
      <c r="K63" s="7">
        <v>2</v>
      </c>
      <c r="L63" s="7">
        <v>171.8</v>
      </c>
      <c r="M63" s="7">
        <v>4873</v>
      </c>
      <c r="N63" s="8">
        <v>14300</v>
      </c>
      <c r="O63" s="7">
        <v>90376960</v>
      </c>
      <c r="P63" s="36"/>
      <c r="Q63" s="40"/>
      <c r="S63" s="16">
        <v>3</v>
      </c>
      <c r="T63" s="12">
        <v>3</v>
      </c>
      <c r="U63" s="12">
        <v>172.7</v>
      </c>
      <c r="V63" s="12">
        <v>1661</v>
      </c>
      <c r="W63" s="8">
        <v>14700</v>
      </c>
      <c r="X63" s="12">
        <v>100633088</v>
      </c>
      <c r="Y63" s="36"/>
      <c r="Z63" s="40"/>
    </row>
    <row r="64" spans="1:26" x14ac:dyDescent="0.25">
      <c r="A64" s="16">
        <v>3</v>
      </c>
      <c r="B64" s="7">
        <v>13</v>
      </c>
      <c r="C64" s="7">
        <v>131.5</v>
      </c>
      <c r="D64" s="7">
        <v>12229</v>
      </c>
      <c r="E64" s="8">
        <v>3690</v>
      </c>
      <c r="F64" s="7">
        <v>47081472</v>
      </c>
      <c r="G64" s="36"/>
      <c r="H64" s="40"/>
      <c r="J64" s="17"/>
      <c r="K64" s="7">
        <v>8</v>
      </c>
      <c r="L64" s="7">
        <v>108.9</v>
      </c>
      <c r="M64" s="7">
        <v>9140</v>
      </c>
      <c r="N64" s="8">
        <v>13000</v>
      </c>
      <c r="O64" s="7">
        <v>92316160</v>
      </c>
      <c r="P64" s="36"/>
      <c r="Q64" s="40"/>
      <c r="S64" s="17"/>
      <c r="T64" s="12">
        <v>8</v>
      </c>
      <c r="U64" s="12">
        <v>137.69999999999999</v>
      </c>
      <c r="V64" s="12">
        <v>2339</v>
      </c>
      <c r="W64" s="8">
        <v>14100</v>
      </c>
      <c r="X64" s="12">
        <v>127615488</v>
      </c>
      <c r="Y64" s="36"/>
      <c r="Z64" s="40"/>
    </row>
    <row r="65" spans="1:26" x14ac:dyDescent="0.25">
      <c r="A65" s="17"/>
      <c r="B65" s="7">
        <v>8</v>
      </c>
      <c r="C65" s="7">
        <v>128</v>
      </c>
      <c r="D65" s="7">
        <v>6618</v>
      </c>
      <c r="E65" s="8">
        <v>11500</v>
      </c>
      <c r="F65" s="7">
        <v>131549184</v>
      </c>
      <c r="G65" s="36"/>
      <c r="H65" s="40"/>
      <c r="J65" s="17"/>
      <c r="K65" s="7">
        <v>5</v>
      </c>
      <c r="L65" s="7">
        <v>147.6</v>
      </c>
      <c r="M65" s="7">
        <v>5072</v>
      </c>
      <c r="N65" s="8">
        <v>25700</v>
      </c>
      <c r="O65" s="7">
        <v>94125312</v>
      </c>
      <c r="P65" s="36"/>
      <c r="Q65" s="40"/>
      <c r="S65" s="17"/>
      <c r="T65" s="12">
        <v>2</v>
      </c>
      <c r="U65" s="12">
        <v>127.9</v>
      </c>
      <c r="V65" s="12">
        <v>7660</v>
      </c>
      <c r="W65" s="8">
        <v>12500</v>
      </c>
      <c r="X65" s="12">
        <v>146390016</v>
      </c>
      <c r="Y65" s="36"/>
      <c r="Z65" s="40"/>
    </row>
    <row r="66" spans="1:26" x14ac:dyDescent="0.25">
      <c r="A66" s="17"/>
      <c r="B66" s="7">
        <v>12</v>
      </c>
      <c r="C66" s="7">
        <v>113.2</v>
      </c>
      <c r="D66" s="7">
        <v>7013</v>
      </c>
      <c r="E66" s="8">
        <v>15100</v>
      </c>
      <c r="F66" s="7">
        <v>166166016</v>
      </c>
      <c r="G66" s="36"/>
      <c r="H66" s="40"/>
      <c r="J66" s="18"/>
      <c r="K66" s="7">
        <v>7</v>
      </c>
      <c r="L66" s="7">
        <v>139.1</v>
      </c>
      <c r="M66" s="7">
        <v>9198</v>
      </c>
      <c r="N66" s="8">
        <v>16100</v>
      </c>
      <c r="O66" s="7">
        <v>134608640</v>
      </c>
      <c r="P66" s="36"/>
      <c r="Q66" s="40"/>
      <c r="S66" s="17"/>
      <c r="T66" s="12">
        <v>12</v>
      </c>
      <c r="U66" s="12">
        <v>140.30000000000001</v>
      </c>
      <c r="V66" s="12">
        <v>5528</v>
      </c>
      <c r="W66" s="8">
        <v>15000</v>
      </c>
      <c r="X66" s="12">
        <v>203112448</v>
      </c>
      <c r="Y66" s="36"/>
      <c r="Z66" s="40"/>
    </row>
    <row r="67" spans="1:26" x14ac:dyDescent="0.25">
      <c r="A67" s="17"/>
      <c r="B67" s="7">
        <v>4</v>
      </c>
      <c r="C67" s="7">
        <v>172.2</v>
      </c>
      <c r="D67" s="7">
        <v>5765</v>
      </c>
      <c r="E67" s="8">
        <v>21900</v>
      </c>
      <c r="F67" s="7">
        <v>229683200</v>
      </c>
      <c r="G67" s="36"/>
      <c r="H67" s="40"/>
      <c r="J67" s="16">
        <v>2</v>
      </c>
      <c r="K67" s="9">
        <v>17</v>
      </c>
      <c r="L67" s="7">
        <v>154.80000000000001</v>
      </c>
      <c r="M67" s="7">
        <v>184</v>
      </c>
      <c r="N67" s="8">
        <v>1580</v>
      </c>
      <c r="O67" s="7">
        <v>13671424</v>
      </c>
      <c r="P67" s="36"/>
      <c r="Q67" s="40"/>
      <c r="S67" s="18"/>
      <c r="T67" s="12">
        <v>1</v>
      </c>
      <c r="U67" s="12">
        <v>153</v>
      </c>
      <c r="V67" s="12">
        <v>986</v>
      </c>
      <c r="W67" s="8">
        <v>20100</v>
      </c>
      <c r="X67" s="12">
        <v>211840768</v>
      </c>
      <c r="Y67" s="36"/>
      <c r="Z67" s="40"/>
    </row>
    <row r="68" spans="1:26" x14ac:dyDescent="0.25">
      <c r="A68" s="17"/>
      <c r="B68" s="7">
        <v>1</v>
      </c>
      <c r="C68" s="7">
        <v>190.5</v>
      </c>
      <c r="D68" s="7">
        <v>5537</v>
      </c>
      <c r="E68" s="8">
        <v>26600</v>
      </c>
      <c r="F68" s="7">
        <v>299039744</v>
      </c>
      <c r="G68" s="36"/>
      <c r="H68" s="40"/>
      <c r="J68" s="17"/>
      <c r="K68" s="9">
        <v>11</v>
      </c>
      <c r="L68" s="7">
        <v>157.19999999999999</v>
      </c>
      <c r="M68" s="7">
        <v>2837</v>
      </c>
      <c r="N68" s="8">
        <v>11900</v>
      </c>
      <c r="O68" s="7">
        <v>72921600</v>
      </c>
      <c r="P68" s="36"/>
      <c r="Q68" s="40"/>
      <c r="S68" s="16">
        <v>4</v>
      </c>
      <c r="T68" s="12">
        <v>15</v>
      </c>
      <c r="U68" s="12">
        <v>108.8</v>
      </c>
      <c r="V68" s="12">
        <v>10675</v>
      </c>
      <c r="W68" s="8">
        <v>1330</v>
      </c>
      <c r="X68" s="12">
        <v>20436480</v>
      </c>
      <c r="Y68" s="36"/>
      <c r="Z68" s="40"/>
    </row>
    <row r="69" spans="1:26" x14ac:dyDescent="0.25">
      <c r="A69" s="18"/>
      <c r="B69" s="7">
        <v>2</v>
      </c>
      <c r="C69" s="7">
        <v>158.4</v>
      </c>
      <c r="D69" s="7">
        <v>6503</v>
      </c>
      <c r="E69" s="8">
        <v>14600</v>
      </c>
      <c r="F69" s="7">
        <v>528930560</v>
      </c>
      <c r="G69" s="36"/>
      <c r="H69" s="40"/>
      <c r="J69" s="17"/>
      <c r="K69" s="9">
        <v>4</v>
      </c>
      <c r="L69" s="7">
        <v>163.69999999999999</v>
      </c>
      <c r="M69" s="7">
        <v>3933</v>
      </c>
      <c r="N69" s="8">
        <v>19700</v>
      </c>
      <c r="O69" s="7">
        <v>190278656</v>
      </c>
      <c r="P69" s="36"/>
      <c r="Q69" s="40"/>
      <c r="S69" s="17"/>
      <c r="T69" s="12">
        <v>1</v>
      </c>
      <c r="U69" s="12">
        <v>174.7</v>
      </c>
      <c r="V69" s="12">
        <v>1202</v>
      </c>
      <c r="W69" s="8">
        <v>19300</v>
      </c>
      <c r="X69" s="12">
        <v>109016576</v>
      </c>
      <c r="Y69" s="36"/>
      <c r="Z69" s="40"/>
    </row>
    <row r="70" spans="1:26" x14ac:dyDescent="0.25">
      <c r="A70" s="16">
        <v>4</v>
      </c>
      <c r="B70" s="7">
        <v>13</v>
      </c>
      <c r="C70" s="7">
        <v>134.69999999999999</v>
      </c>
      <c r="D70" s="7">
        <v>6930</v>
      </c>
      <c r="E70" s="8">
        <v>10700</v>
      </c>
      <c r="F70" s="7">
        <v>51867136</v>
      </c>
      <c r="G70" s="36"/>
      <c r="H70" s="40"/>
      <c r="J70" s="17"/>
      <c r="K70" s="9">
        <v>3</v>
      </c>
      <c r="L70" s="7">
        <v>167.7</v>
      </c>
      <c r="M70" s="7">
        <v>4628</v>
      </c>
      <c r="N70" s="8">
        <v>20400</v>
      </c>
      <c r="O70" s="7">
        <v>190424832</v>
      </c>
      <c r="P70" s="36"/>
      <c r="Q70" s="40"/>
      <c r="S70" s="17"/>
      <c r="T70" s="12">
        <v>9</v>
      </c>
      <c r="U70" s="12">
        <v>144.1</v>
      </c>
      <c r="V70" s="12">
        <v>1699</v>
      </c>
      <c r="W70" s="8">
        <v>15800</v>
      </c>
      <c r="X70" s="12">
        <v>180399104</v>
      </c>
      <c r="Y70" s="36"/>
      <c r="Z70" s="40"/>
    </row>
    <row r="71" spans="1:26" x14ac:dyDescent="0.25">
      <c r="A71" s="17"/>
      <c r="B71" s="7">
        <v>19</v>
      </c>
      <c r="C71" s="7">
        <v>136.69999999999999</v>
      </c>
      <c r="D71" s="7">
        <v>7320</v>
      </c>
      <c r="E71" s="8">
        <v>10700</v>
      </c>
      <c r="F71" s="7">
        <v>62241792</v>
      </c>
      <c r="G71" s="36"/>
      <c r="H71" s="40"/>
      <c r="J71" s="17"/>
      <c r="K71" s="9">
        <v>7</v>
      </c>
      <c r="L71" s="7">
        <v>161.9</v>
      </c>
      <c r="M71" s="7">
        <v>6929</v>
      </c>
      <c r="N71" s="8">
        <v>18200</v>
      </c>
      <c r="O71" s="7">
        <v>258511360</v>
      </c>
      <c r="P71" s="36"/>
      <c r="Q71" s="40"/>
      <c r="S71" s="17"/>
      <c r="T71" s="12">
        <v>12</v>
      </c>
      <c r="U71" s="12">
        <v>135.9</v>
      </c>
      <c r="V71" s="12">
        <v>6215</v>
      </c>
      <c r="W71" s="8">
        <v>14000</v>
      </c>
      <c r="X71" s="12">
        <v>267572992</v>
      </c>
      <c r="Y71" s="36"/>
      <c r="Z71" s="40"/>
    </row>
    <row r="72" spans="1:26" x14ac:dyDescent="0.25">
      <c r="A72" s="17"/>
      <c r="B72" s="7">
        <v>14</v>
      </c>
      <c r="C72" s="7">
        <v>133.80000000000001</v>
      </c>
      <c r="D72" s="7">
        <v>8978</v>
      </c>
      <c r="E72" s="8">
        <v>8100</v>
      </c>
      <c r="F72" s="7">
        <v>80310528</v>
      </c>
      <c r="G72" s="36"/>
      <c r="H72" s="40"/>
      <c r="J72" s="18"/>
      <c r="K72" s="9">
        <v>12</v>
      </c>
      <c r="L72" s="7">
        <v>140.5</v>
      </c>
      <c r="M72" s="7">
        <v>3729</v>
      </c>
      <c r="N72" s="8">
        <v>15000</v>
      </c>
      <c r="O72" s="7">
        <v>309096192</v>
      </c>
      <c r="P72" s="36"/>
      <c r="Q72" s="40"/>
      <c r="S72" s="17"/>
      <c r="T72" s="12">
        <v>5</v>
      </c>
      <c r="U72" s="12">
        <v>205.4</v>
      </c>
      <c r="V72" s="12">
        <v>918</v>
      </c>
      <c r="W72" s="8">
        <v>21700</v>
      </c>
      <c r="X72" s="12">
        <v>280177664</v>
      </c>
      <c r="Y72" s="36"/>
      <c r="Z72" s="40"/>
    </row>
    <row r="73" spans="1:26" x14ac:dyDescent="0.25">
      <c r="A73" s="17"/>
      <c r="B73" s="7">
        <v>12</v>
      </c>
      <c r="C73" s="7">
        <v>161.80000000000001</v>
      </c>
      <c r="D73" s="7">
        <v>8944</v>
      </c>
      <c r="E73" s="8">
        <v>14500</v>
      </c>
      <c r="F73" s="7">
        <v>105117696</v>
      </c>
      <c r="G73" s="36"/>
      <c r="H73" s="40"/>
      <c r="J73" s="16">
        <v>4</v>
      </c>
      <c r="K73" s="7">
        <v>15</v>
      </c>
      <c r="L73" s="7">
        <v>147.30000000000001</v>
      </c>
      <c r="M73" s="7">
        <v>6015</v>
      </c>
      <c r="N73" s="8">
        <v>14000</v>
      </c>
      <c r="O73" s="7">
        <v>86746880</v>
      </c>
      <c r="P73" s="36"/>
      <c r="Q73" s="40"/>
      <c r="S73" s="17"/>
      <c r="T73" s="12">
        <v>2</v>
      </c>
      <c r="U73" s="12">
        <v>190.5</v>
      </c>
      <c r="V73" s="12">
        <v>1534</v>
      </c>
      <c r="W73" s="8">
        <v>26400</v>
      </c>
      <c r="X73" s="12">
        <v>286038016</v>
      </c>
      <c r="Y73" s="36"/>
      <c r="Z73" s="40"/>
    </row>
    <row r="74" spans="1:26" x14ac:dyDescent="0.25">
      <c r="A74" s="17"/>
      <c r="B74" s="7">
        <v>3</v>
      </c>
      <c r="C74" s="7">
        <v>145.9</v>
      </c>
      <c r="D74" s="7">
        <v>6871</v>
      </c>
      <c r="E74" s="8">
        <v>14200</v>
      </c>
      <c r="F74" s="7">
        <v>105854720</v>
      </c>
      <c r="G74" s="36"/>
      <c r="H74" s="40"/>
      <c r="J74" s="17"/>
      <c r="K74" s="7">
        <v>10</v>
      </c>
      <c r="L74" s="7">
        <v>133.5</v>
      </c>
      <c r="M74" s="7">
        <v>7690</v>
      </c>
      <c r="N74" s="8">
        <v>12500</v>
      </c>
      <c r="O74" s="7">
        <v>145722368</v>
      </c>
      <c r="P74" s="36"/>
      <c r="Q74" s="40"/>
      <c r="S74" s="18"/>
      <c r="T74" s="12">
        <v>7</v>
      </c>
      <c r="U74" s="12">
        <v>157.80000000000001</v>
      </c>
      <c r="V74" s="12">
        <v>1333</v>
      </c>
      <c r="W74" s="8">
        <v>18200</v>
      </c>
      <c r="X74" s="12">
        <v>414120960</v>
      </c>
      <c r="Y74" s="36"/>
      <c r="Z74" s="40"/>
    </row>
    <row r="75" spans="1:26" x14ac:dyDescent="0.25">
      <c r="A75" s="17"/>
      <c r="B75" s="7">
        <v>6</v>
      </c>
      <c r="C75" s="7">
        <v>144.69999999999999</v>
      </c>
      <c r="D75" s="7">
        <v>7008</v>
      </c>
      <c r="E75" s="8">
        <v>15000</v>
      </c>
      <c r="F75" s="7">
        <v>155249664</v>
      </c>
      <c r="G75" s="36"/>
      <c r="H75" s="40"/>
      <c r="J75" s="17"/>
      <c r="K75" s="7">
        <v>13</v>
      </c>
      <c r="L75" s="7">
        <v>167.2</v>
      </c>
      <c r="M75" s="7">
        <v>6823</v>
      </c>
      <c r="N75" s="8">
        <v>14900</v>
      </c>
      <c r="O75" s="7">
        <v>186498816</v>
      </c>
      <c r="P75" s="36"/>
      <c r="Q75" s="40"/>
      <c r="S75" s="16">
        <v>0</v>
      </c>
      <c r="T75" s="12">
        <v>10</v>
      </c>
      <c r="U75" s="12">
        <v>144.5</v>
      </c>
      <c r="V75" s="12">
        <v>3740</v>
      </c>
      <c r="W75" s="8">
        <v>11600</v>
      </c>
      <c r="X75" s="12">
        <v>36174336</v>
      </c>
      <c r="Y75" s="36"/>
      <c r="Z75" s="40"/>
    </row>
    <row r="76" spans="1:26" x14ac:dyDescent="0.25">
      <c r="A76" s="17"/>
      <c r="B76" s="7">
        <v>4</v>
      </c>
      <c r="C76" s="7">
        <v>147.9</v>
      </c>
      <c r="D76" s="7">
        <v>7909</v>
      </c>
      <c r="E76" s="8">
        <v>16300</v>
      </c>
      <c r="F76" s="7">
        <v>213283584</v>
      </c>
      <c r="G76" s="36"/>
      <c r="H76" s="40"/>
      <c r="J76" s="17"/>
      <c r="K76" s="7">
        <v>14</v>
      </c>
      <c r="L76" s="7">
        <v>130.4</v>
      </c>
      <c r="M76" s="7">
        <v>2518</v>
      </c>
      <c r="N76" s="8">
        <v>12600</v>
      </c>
      <c r="O76" s="7">
        <v>205805824</v>
      </c>
      <c r="P76" s="36"/>
      <c r="Q76" s="40"/>
      <c r="S76" s="17"/>
      <c r="T76" s="12">
        <v>7</v>
      </c>
      <c r="U76" s="12">
        <v>130.4</v>
      </c>
      <c r="V76" s="12">
        <v>1332</v>
      </c>
      <c r="W76" s="8">
        <v>11700</v>
      </c>
      <c r="X76" s="12">
        <v>50691840</v>
      </c>
      <c r="Y76" s="36"/>
      <c r="Z76" s="40"/>
    </row>
    <row r="77" spans="1:26" x14ac:dyDescent="0.25">
      <c r="A77" s="18"/>
      <c r="B77" s="7">
        <v>17</v>
      </c>
      <c r="C77" s="7">
        <v>129.5</v>
      </c>
      <c r="D77" s="7">
        <v>7440</v>
      </c>
      <c r="E77" s="8">
        <v>11700</v>
      </c>
      <c r="F77" s="7">
        <v>274934016</v>
      </c>
      <c r="G77" s="36"/>
      <c r="H77" s="40"/>
      <c r="J77" s="17"/>
      <c r="K77" s="7">
        <v>2</v>
      </c>
      <c r="L77" s="7">
        <v>147.30000000000001</v>
      </c>
      <c r="M77" s="7">
        <v>6582</v>
      </c>
      <c r="N77" s="8">
        <v>16400</v>
      </c>
      <c r="O77" s="7">
        <v>207582208</v>
      </c>
      <c r="P77" s="36"/>
      <c r="Q77" s="40"/>
      <c r="S77" s="17"/>
      <c r="T77" s="12">
        <v>17</v>
      </c>
      <c r="U77" s="12">
        <v>150.69999999999999</v>
      </c>
      <c r="V77" s="12">
        <v>2708</v>
      </c>
      <c r="W77" s="8">
        <v>14900</v>
      </c>
      <c r="X77" s="12">
        <v>52205056</v>
      </c>
      <c r="Y77" s="36"/>
      <c r="Z77" s="40"/>
    </row>
    <row r="78" spans="1:26" x14ac:dyDescent="0.25">
      <c r="A78" s="16">
        <v>0</v>
      </c>
      <c r="B78" s="7">
        <v>7</v>
      </c>
      <c r="C78" s="7">
        <v>163.69999999999999</v>
      </c>
      <c r="D78" s="7">
        <v>9457</v>
      </c>
      <c r="E78" s="8">
        <v>13900</v>
      </c>
      <c r="F78" s="7">
        <v>114687744</v>
      </c>
      <c r="G78" s="36"/>
      <c r="H78" s="40"/>
      <c r="J78" s="17"/>
      <c r="K78" s="7">
        <v>16</v>
      </c>
      <c r="L78" s="7">
        <v>140.19999999999999</v>
      </c>
      <c r="M78" s="7">
        <v>9027</v>
      </c>
      <c r="N78" s="8">
        <v>15100</v>
      </c>
      <c r="O78" s="7">
        <v>245830656</v>
      </c>
      <c r="P78" s="36"/>
      <c r="Q78" s="40"/>
      <c r="S78" s="17"/>
      <c r="T78" s="12">
        <v>8</v>
      </c>
      <c r="U78" s="12">
        <v>146.69999999999999</v>
      </c>
      <c r="V78" s="12">
        <v>2637</v>
      </c>
      <c r="W78" s="8">
        <v>15700</v>
      </c>
      <c r="X78" s="12">
        <v>64346880</v>
      </c>
      <c r="Y78" s="36"/>
      <c r="Z78" s="40"/>
    </row>
    <row r="79" spans="1:26" x14ac:dyDescent="0.25">
      <c r="A79" s="17"/>
      <c r="B79" s="7">
        <v>10</v>
      </c>
      <c r="C79" s="7">
        <v>173.6</v>
      </c>
      <c r="D79" s="7">
        <v>7786</v>
      </c>
      <c r="E79" s="8">
        <v>20200</v>
      </c>
      <c r="F79" s="7">
        <v>150620416</v>
      </c>
      <c r="G79" s="36"/>
      <c r="H79" s="40"/>
      <c r="J79" s="18"/>
      <c r="K79" s="7">
        <v>11</v>
      </c>
      <c r="L79" s="7">
        <v>128.1</v>
      </c>
      <c r="M79" s="7">
        <v>9279</v>
      </c>
      <c r="N79" s="8">
        <v>14400</v>
      </c>
      <c r="O79" s="7">
        <v>248504064</v>
      </c>
      <c r="P79" s="36"/>
      <c r="Q79" s="40"/>
      <c r="S79" s="18"/>
      <c r="T79" s="12">
        <v>1</v>
      </c>
      <c r="U79" s="12">
        <v>155.4</v>
      </c>
      <c r="V79" s="12">
        <v>2429</v>
      </c>
      <c r="W79" s="8">
        <v>17000</v>
      </c>
      <c r="X79" s="12">
        <v>90058752</v>
      </c>
      <c r="Y79" s="36"/>
      <c r="Z79" s="40"/>
    </row>
    <row r="80" spans="1:26" x14ac:dyDescent="0.25">
      <c r="A80" s="18"/>
      <c r="B80" s="7">
        <v>2</v>
      </c>
      <c r="C80" s="7">
        <v>207.7</v>
      </c>
      <c r="D80" s="7">
        <v>9687</v>
      </c>
      <c r="E80" s="8">
        <v>24400</v>
      </c>
      <c r="F80" s="7">
        <v>407860480</v>
      </c>
      <c r="G80" s="36"/>
      <c r="H80" s="40"/>
      <c r="J80" s="16">
        <v>0</v>
      </c>
      <c r="K80" s="7">
        <v>5</v>
      </c>
      <c r="L80" s="7">
        <v>134</v>
      </c>
      <c r="M80" s="7">
        <v>7505</v>
      </c>
      <c r="N80" s="8">
        <v>11900</v>
      </c>
      <c r="O80" s="7">
        <v>72832256</v>
      </c>
      <c r="P80" s="36"/>
      <c r="Q80" s="40"/>
    </row>
    <row r="81" spans="7:17" x14ac:dyDescent="0.25">
      <c r="G81" s="39"/>
      <c r="H81" s="39"/>
      <c r="J81" s="17"/>
      <c r="K81" s="7">
        <v>15</v>
      </c>
      <c r="L81" s="7">
        <v>136.19999999999999</v>
      </c>
      <c r="M81" s="7">
        <v>5574</v>
      </c>
      <c r="N81" s="8">
        <v>14300</v>
      </c>
      <c r="O81" s="7">
        <v>107347712</v>
      </c>
      <c r="P81" s="36"/>
      <c r="Q81" s="40"/>
    </row>
    <row r="82" spans="7:17" x14ac:dyDescent="0.25">
      <c r="J82" s="17"/>
      <c r="K82" s="7">
        <v>3</v>
      </c>
      <c r="L82" s="7">
        <v>120.2</v>
      </c>
      <c r="M82" s="7">
        <v>2155</v>
      </c>
      <c r="N82" s="8">
        <v>16500</v>
      </c>
      <c r="O82" s="7">
        <v>111284480</v>
      </c>
      <c r="P82" s="36"/>
      <c r="Q82" s="40"/>
    </row>
    <row r="83" spans="7:17" x14ac:dyDescent="0.25">
      <c r="J83" s="17"/>
      <c r="K83" s="7">
        <v>9</v>
      </c>
      <c r="L83" s="7">
        <v>149.69999999999999</v>
      </c>
      <c r="M83" s="7">
        <v>5492</v>
      </c>
      <c r="N83" s="8">
        <v>14600</v>
      </c>
      <c r="O83" s="7">
        <v>115141120</v>
      </c>
      <c r="P83" s="36"/>
      <c r="Q83" s="40"/>
    </row>
    <row r="84" spans="7:17" x14ac:dyDescent="0.25">
      <c r="J84" s="17"/>
      <c r="K84" s="7">
        <v>16</v>
      </c>
      <c r="L84" s="7">
        <v>149.69999999999999</v>
      </c>
      <c r="M84" s="7">
        <v>7815</v>
      </c>
      <c r="N84" s="8">
        <v>15800</v>
      </c>
      <c r="O84" s="7">
        <v>121610752</v>
      </c>
      <c r="P84" s="36"/>
      <c r="Q84" s="40"/>
    </row>
    <row r="85" spans="7:17" x14ac:dyDescent="0.25">
      <c r="J85" s="18"/>
      <c r="K85" s="7">
        <v>2</v>
      </c>
      <c r="L85" s="7">
        <v>135</v>
      </c>
      <c r="M85" s="7">
        <v>5318</v>
      </c>
      <c r="N85" s="8">
        <v>15300</v>
      </c>
      <c r="O85" s="7">
        <v>311506176</v>
      </c>
      <c r="P85" s="36"/>
      <c r="Q85" s="40"/>
    </row>
    <row r="86" spans="7:17" x14ac:dyDescent="0.25">
      <c r="P86" s="39"/>
      <c r="Q86" s="39"/>
    </row>
    <row r="87" spans="7:17" x14ac:dyDescent="0.25">
      <c r="P87" s="39"/>
      <c r="Q87" s="39"/>
    </row>
  </sheetData>
  <mergeCells count="37">
    <mergeCell ref="Z10:Z45"/>
    <mergeCell ref="G58:G80"/>
    <mergeCell ref="H58:H80"/>
    <mergeCell ref="P58:P85"/>
    <mergeCell ref="Q58:Q85"/>
    <mergeCell ref="Y58:Y79"/>
    <mergeCell ref="Z58:Z79"/>
    <mergeCell ref="J58:J66"/>
    <mergeCell ref="J67:J72"/>
    <mergeCell ref="J73:J79"/>
    <mergeCell ref="J80:J85"/>
    <mergeCell ref="S58:S62"/>
    <mergeCell ref="S63:S67"/>
    <mergeCell ref="S68:S74"/>
    <mergeCell ref="S75:S79"/>
    <mergeCell ref="A5:X5"/>
    <mergeCell ref="A26:A34"/>
    <mergeCell ref="A35:A45"/>
    <mergeCell ref="J28:J35"/>
    <mergeCell ref="J36:J46"/>
    <mergeCell ref="J10:J17"/>
    <mergeCell ref="J18:J27"/>
    <mergeCell ref="S29:S33"/>
    <mergeCell ref="S34:S45"/>
    <mergeCell ref="G10:G45"/>
    <mergeCell ref="H10:H45"/>
    <mergeCell ref="P10:P46"/>
    <mergeCell ref="Q10:Q46"/>
    <mergeCell ref="Y10:Y45"/>
    <mergeCell ref="A78:A80"/>
    <mergeCell ref="A58:A63"/>
    <mergeCell ref="A64:A69"/>
    <mergeCell ref="A70:A77"/>
    <mergeCell ref="A10:A16"/>
    <mergeCell ref="A17:A25"/>
    <mergeCell ref="S10:S20"/>
    <mergeCell ref="S21:S28"/>
  </mergeCells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iGDOWN1-Venus</vt:lpstr>
      <vt:lpstr>iGDOWN1(10M)-Venus</vt:lpstr>
      <vt:lpstr>iNLS-GDOWN1-Venus</vt:lpstr>
      <vt:lpstr>iNLS-GDOWN1(10M)-Venus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2022-11-04T06:35:00Z</dcterms:created>
  <dcterms:modified xsi:type="dcterms:W3CDTF">2022-11-08T16:29:29Z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016B3B6786EA4301BBC4286F782B82E2</vt:lpwstr>
  </property>
  <property fmtid="{D5CDD505-2E9C-101B-9397-08002B2CF9AE}" pid="3" name="KSOProductBuildVer">
    <vt:lpwstr>2052-11.1.0.12358</vt:lpwstr>
  </property>
</Properties>
</file>